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Password="DC06" lockStructure="1"/>
  <bookViews>
    <workbookView xWindow="-6915" yWindow="1035" windowWidth="24240" windowHeight="12585" tabRatio="794"/>
  </bookViews>
  <sheets>
    <sheet name="Information" sheetId="16" r:id="rId1"/>
    <sheet name="Selection" sheetId="1" r:id="rId2"/>
    <sheet name="Output" sheetId="15" r:id="rId3"/>
    <sheet name="Cost_Input" sheetId="5" r:id="rId4"/>
    <sheet name="Financial_Input" sheetId="11" r:id="rId5"/>
    <sheet name="WACC" sheetId="4" r:id="rId6"/>
    <sheet name="Validation" sheetId="2" r:id="rId7"/>
    <sheet name="Calculations&gt;&gt;" sheetId="9" state="hidden" r:id="rId8"/>
    <sheet name="WaterSupply" sheetId="12" r:id="rId9"/>
    <sheet name="PotableTreatment" sheetId="13" r:id="rId10"/>
    <sheet name="WastewaterTreatment" sheetId="14" r:id="rId11"/>
  </sheets>
  <externalReferences>
    <externalReference r:id="rId12"/>
  </externalReferences>
  <definedNames>
    <definedName name="Annual_Hours">8760</definedName>
    <definedName name="DemandProfiles">'[1]Water Svgs Profiles'!$B$3:$F$3</definedName>
    <definedName name="Entity_Type" localSheetId="2">Output!#REF!</definedName>
    <definedName name="Entity_Type">Selection!#REF!</definedName>
    <definedName name="IOU" localSheetId="0">[1]Reference!$E$20:$G$20</definedName>
    <definedName name="IOU">"IOU"</definedName>
    <definedName name="LTST">Validation!$E$2:$E$2</definedName>
    <definedName name="LTsupplyCol">Validation!#REF!</definedName>
    <definedName name="NonSupplyComponents">[1]Reference!$F$14:$H$14</definedName>
    <definedName name="PotableCol">Validation!$H$3:$H$41</definedName>
    <definedName name="Property_Tax_Basis" localSheetId="2">Output!#REF!</definedName>
    <definedName name="Property_Tax_Basis">Selection!#REF!</definedName>
    <definedName name="PTWT">Validation!$H$2:$I$2</definedName>
    <definedName name="Regions">[1]Reference!$E$12:$N$12</definedName>
    <definedName name="RegSupply">Validation!$D$2</definedName>
    <definedName name="RegSupplyCol">Validation!$D$3:$D$74</definedName>
    <definedName name="RegTreatment">Validation!$G$2</definedName>
    <definedName name="RegTreatmentCol">Validation!$G$3:$G$41</definedName>
    <definedName name="STsupplyCol">Validation!$E$3:$E$74</definedName>
    <definedName name="SupplyTypes">[1]Reference!$E$15:$M$15</definedName>
    <definedName name="Tax_Paying">"Municipality"</definedName>
    <definedName name="Topography">[1]Reference!$E$18:$G$18</definedName>
    <definedName name="WastewaterCol">Validation!$I$3:$I$41</definedName>
    <definedName name="WaterSector">[1]Reference!$E$16:$F$16</definedName>
    <definedName name="WaterUse">[1]Reference!$E$17:$F$17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4" l="1"/>
  <c r="E12" i="4" s="1"/>
  <c r="E20" i="1" l="1"/>
  <c r="C20" i="1"/>
  <c r="C26" i="1" l="1"/>
  <c r="AP15" i="12"/>
  <c r="F5" i="15" l="1"/>
  <c r="H5" i="15"/>
  <c r="D5" i="15"/>
  <c r="C24" i="1"/>
  <c r="C23" i="1"/>
  <c r="C31" i="1" s="1"/>
  <c r="G24" i="1"/>
  <c r="E24" i="1"/>
  <c r="G23" i="1"/>
  <c r="G31" i="1" s="1"/>
  <c r="E23" i="1"/>
  <c r="E31" i="1" s="1"/>
  <c r="E53" i="4" l="1"/>
  <c r="E54" i="4" s="1"/>
  <c r="C6" i="4"/>
  <c r="C42" i="4"/>
  <c r="E42" i="4" s="1"/>
  <c r="E41" i="4"/>
  <c r="C48" i="4"/>
  <c r="E48" i="4" s="1"/>
  <c r="E47" i="4"/>
  <c r="E49" i="4" s="1"/>
  <c r="C54" i="4"/>
  <c r="C60" i="4"/>
  <c r="E60" i="4" s="1"/>
  <c r="E59" i="4"/>
  <c r="E61" i="4" l="1"/>
  <c r="L10" i="11"/>
  <c r="H10" i="11"/>
  <c r="D10" i="11"/>
  <c r="E43" i="4"/>
  <c r="D54" i="4"/>
  <c r="D7" i="4" s="1"/>
  <c r="C36" i="4"/>
  <c r="E36" i="4" s="1"/>
  <c r="C30" i="4"/>
  <c r="E30" i="4" s="1"/>
  <c r="C18" i="4"/>
  <c r="E35" i="4"/>
  <c r="E29" i="4"/>
  <c r="E23" i="4"/>
  <c r="C24" i="4"/>
  <c r="E24" i="4" s="1"/>
  <c r="E25" i="4" l="1"/>
  <c r="K8" i="11"/>
  <c r="G8" i="11"/>
  <c r="C8" i="11"/>
  <c r="C7" i="4"/>
  <c r="E31" i="4"/>
  <c r="E37" i="4"/>
  <c r="E17" i="4" l="1"/>
  <c r="E6" i="4" s="1"/>
  <c r="E18" i="4"/>
  <c r="E7" i="4" s="1"/>
  <c r="E19" i="4" l="1"/>
  <c r="E8" i="4" s="1"/>
  <c r="B45" i="14"/>
  <c r="B44" i="14"/>
  <c r="B43" i="14"/>
  <c r="B41" i="14"/>
  <c r="B45" i="13"/>
  <c r="B44" i="13"/>
  <c r="B43" i="13"/>
  <c r="B41" i="13"/>
  <c r="B8" i="15"/>
  <c r="B9" i="15" s="1"/>
  <c r="B10" i="15" s="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G26" i="1"/>
  <c r="E26" i="1"/>
  <c r="G16" i="1" l="1"/>
  <c r="G15" i="1"/>
  <c r="G39" i="1" l="1"/>
  <c r="G38" i="1"/>
  <c r="G37" i="1"/>
  <c r="G36" i="1"/>
  <c r="C48" i="14" s="1"/>
  <c r="G34" i="1"/>
  <c r="G33" i="1"/>
  <c r="G21" i="1"/>
  <c r="G20" i="1"/>
  <c r="E39" i="1"/>
  <c r="E38" i="1"/>
  <c r="E37" i="1"/>
  <c r="E36" i="1"/>
  <c r="C48" i="13" s="1"/>
  <c r="E34" i="1"/>
  <c r="E33" i="1"/>
  <c r="E21" i="1"/>
  <c r="C39" i="1"/>
  <c r="C38" i="1"/>
  <c r="C37" i="1"/>
  <c r="C36" i="1"/>
  <c r="C34" i="1"/>
  <c r="C33" i="1"/>
  <c r="C21" i="1"/>
  <c r="D48" i="14" l="1"/>
  <c r="C6" i="14"/>
  <c r="C13" i="14" s="1"/>
  <c r="C16" i="14"/>
  <c r="C16" i="13"/>
  <c r="C16" i="12"/>
  <c r="D61" i="14"/>
  <c r="E61" i="14" s="1"/>
  <c r="F61" i="14" s="1"/>
  <c r="G61" i="14" s="1"/>
  <c r="H61" i="14" s="1"/>
  <c r="I61" i="14" s="1"/>
  <c r="J61" i="14" s="1"/>
  <c r="K61" i="14" s="1"/>
  <c r="L61" i="14" s="1"/>
  <c r="M61" i="14" s="1"/>
  <c r="N61" i="14" s="1"/>
  <c r="O61" i="14" s="1"/>
  <c r="P61" i="14" s="1"/>
  <c r="Q61" i="14" s="1"/>
  <c r="R61" i="14" s="1"/>
  <c r="S61" i="14" s="1"/>
  <c r="T61" i="14" s="1"/>
  <c r="U61" i="14" s="1"/>
  <c r="V61" i="14" s="1"/>
  <c r="W61" i="14" s="1"/>
  <c r="X61" i="14" s="1"/>
  <c r="Y61" i="14" s="1"/>
  <c r="Z61" i="14" s="1"/>
  <c r="AA61" i="14" s="1"/>
  <c r="AB61" i="14" s="1"/>
  <c r="AC61" i="14" s="1"/>
  <c r="AD61" i="14" s="1"/>
  <c r="AE61" i="14" s="1"/>
  <c r="AF61" i="14" s="1"/>
  <c r="AG61" i="14" s="1"/>
  <c r="AH61" i="14" s="1"/>
  <c r="AI61" i="14" s="1"/>
  <c r="AJ61" i="14" s="1"/>
  <c r="AK61" i="14" s="1"/>
  <c r="AL61" i="14" s="1"/>
  <c r="AM61" i="14" s="1"/>
  <c r="AN61" i="14" s="1"/>
  <c r="AO61" i="14" s="1"/>
  <c r="AP61" i="14" s="1"/>
  <c r="C25" i="14"/>
  <c r="C19" i="14"/>
  <c r="C31" i="14" s="1"/>
  <c r="C35" i="14" s="1"/>
  <c r="C40" i="14" s="1"/>
  <c r="C54" i="14" s="1"/>
  <c r="D12" i="14"/>
  <c r="E12" i="14" s="1"/>
  <c r="F12" i="14" s="1"/>
  <c r="G12" i="14" s="1"/>
  <c r="H12" i="14" s="1"/>
  <c r="I12" i="14" s="1"/>
  <c r="J12" i="14" s="1"/>
  <c r="K12" i="14" s="1"/>
  <c r="L12" i="14" s="1"/>
  <c r="M12" i="14" s="1"/>
  <c r="N12" i="14" s="1"/>
  <c r="O12" i="14" s="1"/>
  <c r="P12" i="14" s="1"/>
  <c r="Q12" i="14" s="1"/>
  <c r="R12" i="14" s="1"/>
  <c r="S12" i="14" s="1"/>
  <c r="T12" i="14" s="1"/>
  <c r="U12" i="14" s="1"/>
  <c r="V12" i="14" s="1"/>
  <c r="W12" i="14" s="1"/>
  <c r="X12" i="14" s="1"/>
  <c r="Y12" i="14" s="1"/>
  <c r="Z12" i="14" s="1"/>
  <c r="AA12" i="14" s="1"/>
  <c r="AB12" i="14" s="1"/>
  <c r="AC12" i="14" s="1"/>
  <c r="AD12" i="14" s="1"/>
  <c r="AE12" i="14" s="1"/>
  <c r="AF12" i="14" s="1"/>
  <c r="AG12" i="14" s="1"/>
  <c r="AH12" i="14" s="1"/>
  <c r="AI12" i="14" s="1"/>
  <c r="AJ12" i="14" s="1"/>
  <c r="AK12" i="14" s="1"/>
  <c r="AL12" i="14" s="1"/>
  <c r="AM12" i="14" s="1"/>
  <c r="AN12" i="14" s="1"/>
  <c r="AO12" i="14" s="1"/>
  <c r="AP12" i="14" s="1"/>
  <c r="D5" i="14"/>
  <c r="D6" i="14" s="1"/>
  <c r="D13" i="14" s="1"/>
  <c r="E16" i="1"/>
  <c r="E15" i="1"/>
  <c r="C16" i="1"/>
  <c r="C15" i="1"/>
  <c r="D61" i="13"/>
  <c r="E61" i="13" s="1"/>
  <c r="F61" i="13" s="1"/>
  <c r="G61" i="13" s="1"/>
  <c r="H61" i="13" s="1"/>
  <c r="I61" i="13" s="1"/>
  <c r="J61" i="13" s="1"/>
  <c r="K61" i="13" s="1"/>
  <c r="L61" i="13" s="1"/>
  <c r="M61" i="13" s="1"/>
  <c r="N61" i="13" s="1"/>
  <c r="O61" i="13" s="1"/>
  <c r="P61" i="13" s="1"/>
  <c r="Q61" i="13" s="1"/>
  <c r="R61" i="13" s="1"/>
  <c r="S61" i="13" s="1"/>
  <c r="T61" i="13" s="1"/>
  <c r="U61" i="13" s="1"/>
  <c r="V61" i="13" s="1"/>
  <c r="W61" i="13" s="1"/>
  <c r="X61" i="13" s="1"/>
  <c r="Y61" i="13" s="1"/>
  <c r="Z61" i="13" s="1"/>
  <c r="AA61" i="13" s="1"/>
  <c r="AB61" i="13" s="1"/>
  <c r="AC61" i="13" s="1"/>
  <c r="AD61" i="13" s="1"/>
  <c r="AE61" i="13" s="1"/>
  <c r="AF61" i="13" s="1"/>
  <c r="AG61" i="13" s="1"/>
  <c r="AH61" i="13" s="1"/>
  <c r="AI61" i="13" s="1"/>
  <c r="AJ61" i="13" s="1"/>
  <c r="AK61" i="13" s="1"/>
  <c r="AL61" i="13" s="1"/>
  <c r="AM61" i="13" s="1"/>
  <c r="AN61" i="13" s="1"/>
  <c r="AO61" i="13" s="1"/>
  <c r="AP61" i="13" s="1"/>
  <c r="C25" i="13"/>
  <c r="C19" i="13" s="1"/>
  <c r="C31" i="13" s="1"/>
  <c r="C35" i="13" s="1"/>
  <c r="C40" i="13" s="1"/>
  <c r="C54" i="13" s="1"/>
  <c r="D12" i="13"/>
  <c r="E12" i="13" s="1"/>
  <c r="F12" i="13" s="1"/>
  <c r="G12" i="13" s="1"/>
  <c r="H12" i="13" s="1"/>
  <c r="I12" i="13" s="1"/>
  <c r="J12" i="13" s="1"/>
  <c r="K12" i="13" s="1"/>
  <c r="L12" i="13" s="1"/>
  <c r="M12" i="13" s="1"/>
  <c r="N12" i="13" s="1"/>
  <c r="O12" i="13" s="1"/>
  <c r="P12" i="13" s="1"/>
  <c r="Q12" i="13" s="1"/>
  <c r="R12" i="13" s="1"/>
  <c r="S12" i="13" s="1"/>
  <c r="T12" i="13" s="1"/>
  <c r="U12" i="13" s="1"/>
  <c r="V12" i="13" s="1"/>
  <c r="W12" i="13" s="1"/>
  <c r="X12" i="13" s="1"/>
  <c r="Y12" i="13" s="1"/>
  <c r="Z12" i="13" s="1"/>
  <c r="AA12" i="13" s="1"/>
  <c r="AB12" i="13" s="1"/>
  <c r="AC12" i="13" s="1"/>
  <c r="AD12" i="13" s="1"/>
  <c r="AE12" i="13" s="1"/>
  <c r="AF12" i="13" s="1"/>
  <c r="AG12" i="13" s="1"/>
  <c r="AH12" i="13" s="1"/>
  <c r="AI12" i="13" s="1"/>
  <c r="AJ12" i="13" s="1"/>
  <c r="AK12" i="13" s="1"/>
  <c r="AL12" i="13" s="1"/>
  <c r="AM12" i="13" s="1"/>
  <c r="AN12" i="13" s="1"/>
  <c r="AO12" i="13" s="1"/>
  <c r="AP12" i="13" s="1"/>
  <c r="D5" i="13"/>
  <c r="D25" i="13" s="1"/>
  <c r="D19" i="13" s="1"/>
  <c r="D31" i="13" s="1"/>
  <c r="D35" i="13" s="1"/>
  <c r="D40" i="13" s="1"/>
  <c r="D54" i="13" s="1"/>
  <c r="D61" i="12"/>
  <c r="E61" i="12" s="1"/>
  <c r="F61" i="12" s="1"/>
  <c r="G61" i="12" s="1"/>
  <c r="H61" i="12" s="1"/>
  <c r="I61" i="12" s="1"/>
  <c r="J61" i="12" s="1"/>
  <c r="K61" i="12" s="1"/>
  <c r="L61" i="12" s="1"/>
  <c r="M61" i="12" s="1"/>
  <c r="N61" i="12" s="1"/>
  <c r="O61" i="12" s="1"/>
  <c r="P61" i="12" s="1"/>
  <c r="Q61" i="12" s="1"/>
  <c r="R61" i="12" s="1"/>
  <c r="S61" i="12" s="1"/>
  <c r="T61" i="12" s="1"/>
  <c r="U61" i="12" s="1"/>
  <c r="V61" i="12" s="1"/>
  <c r="W61" i="12" s="1"/>
  <c r="X61" i="12" s="1"/>
  <c r="Y61" i="12" s="1"/>
  <c r="Z61" i="12" s="1"/>
  <c r="AA61" i="12" s="1"/>
  <c r="AB61" i="12" s="1"/>
  <c r="AC61" i="12" s="1"/>
  <c r="AD61" i="12" s="1"/>
  <c r="AE61" i="12" s="1"/>
  <c r="AF61" i="12" s="1"/>
  <c r="AG61" i="12" s="1"/>
  <c r="AH61" i="12" s="1"/>
  <c r="AI61" i="12" s="1"/>
  <c r="AJ61" i="12" s="1"/>
  <c r="AK61" i="12" s="1"/>
  <c r="AL61" i="12" s="1"/>
  <c r="AM61" i="12" s="1"/>
  <c r="AN61" i="12" s="1"/>
  <c r="AO61" i="12" s="1"/>
  <c r="AP61" i="12" s="1"/>
  <c r="B45" i="12"/>
  <c r="B44" i="12"/>
  <c r="B43" i="12"/>
  <c r="B41" i="12"/>
  <c r="C25" i="12"/>
  <c r="C19" i="12" s="1"/>
  <c r="C31" i="12" s="1"/>
  <c r="C35" i="12" s="1"/>
  <c r="C40" i="12" s="1"/>
  <c r="C54" i="12" s="1"/>
  <c r="D12" i="12"/>
  <c r="E12" i="12" s="1"/>
  <c r="F12" i="12" s="1"/>
  <c r="G12" i="12" s="1"/>
  <c r="H12" i="12" s="1"/>
  <c r="I12" i="12" s="1"/>
  <c r="J12" i="12" s="1"/>
  <c r="K12" i="12" s="1"/>
  <c r="L12" i="12" s="1"/>
  <c r="M12" i="12" s="1"/>
  <c r="N12" i="12" s="1"/>
  <c r="O12" i="12" s="1"/>
  <c r="P12" i="12" s="1"/>
  <c r="Q12" i="12" s="1"/>
  <c r="R12" i="12" s="1"/>
  <c r="S12" i="12" s="1"/>
  <c r="T12" i="12" s="1"/>
  <c r="U12" i="12" s="1"/>
  <c r="V12" i="12" s="1"/>
  <c r="W12" i="12" s="1"/>
  <c r="X12" i="12" s="1"/>
  <c r="Y12" i="12" s="1"/>
  <c r="Z12" i="12" s="1"/>
  <c r="AA12" i="12" s="1"/>
  <c r="AB12" i="12" s="1"/>
  <c r="AC12" i="12" s="1"/>
  <c r="AD12" i="12" s="1"/>
  <c r="AE12" i="12" s="1"/>
  <c r="AF12" i="12" s="1"/>
  <c r="AG12" i="12" s="1"/>
  <c r="AH12" i="12" s="1"/>
  <c r="AI12" i="12" s="1"/>
  <c r="AJ12" i="12" s="1"/>
  <c r="AK12" i="12" s="1"/>
  <c r="AL12" i="12" s="1"/>
  <c r="AM12" i="12" s="1"/>
  <c r="AN12" i="12" s="1"/>
  <c r="AO12" i="12" s="1"/>
  <c r="AP12" i="12" s="1"/>
  <c r="D5" i="12"/>
  <c r="C36" i="14"/>
  <c r="C36" i="13"/>
  <c r="C36" i="12"/>
  <c r="C48" i="12"/>
  <c r="L15" i="11"/>
  <c r="K15" i="11"/>
  <c r="H15" i="11"/>
  <c r="G15" i="11"/>
  <c r="E35" i="1" s="1"/>
  <c r="C32" i="13" s="1"/>
  <c r="D15" i="11"/>
  <c r="C15" i="11"/>
  <c r="C35" i="1" s="1"/>
  <c r="C32" i="12" s="1"/>
  <c r="G35" i="1" l="1"/>
  <c r="C32" i="14" s="1"/>
  <c r="D32" i="14" s="1"/>
  <c r="C42" i="12"/>
  <c r="C42" i="14"/>
  <c r="C7" i="14"/>
  <c r="C41" i="14" s="1"/>
  <c r="D25" i="14"/>
  <c r="D19" i="14" s="1"/>
  <c r="D31" i="14" s="1"/>
  <c r="D35" i="14" s="1"/>
  <c r="D40" i="14" s="1"/>
  <c r="D54" i="14" s="1"/>
  <c r="D7" i="14"/>
  <c r="D41" i="14" s="1"/>
  <c r="D16" i="12"/>
  <c r="E48" i="14"/>
  <c r="C42" i="13"/>
  <c r="D42" i="13"/>
  <c r="D48" i="13"/>
  <c r="C6" i="13"/>
  <c r="C13" i="13" s="1"/>
  <c r="D6" i="13"/>
  <c r="D13" i="13" s="1"/>
  <c r="C6" i="12"/>
  <c r="C13" i="12" s="1"/>
  <c r="D6" i="12"/>
  <c r="D13" i="12" s="1"/>
  <c r="E5" i="14"/>
  <c r="D16" i="14"/>
  <c r="D16" i="13"/>
  <c r="E5" i="13"/>
  <c r="E6" i="13" s="1"/>
  <c r="E13" i="13" s="1"/>
  <c r="D36" i="14"/>
  <c r="E36" i="14" s="1"/>
  <c r="F36" i="14" s="1"/>
  <c r="G36" i="14" s="1"/>
  <c r="H36" i="14" s="1"/>
  <c r="I36" i="14" s="1"/>
  <c r="J36" i="14" s="1"/>
  <c r="K36" i="14" s="1"/>
  <c r="L36" i="14" s="1"/>
  <c r="M36" i="14" s="1"/>
  <c r="N36" i="14" s="1"/>
  <c r="O36" i="14" s="1"/>
  <c r="P36" i="14" s="1"/>
  <c r="Q36" i="14" s="1"/>
  <c r="R36" i="14" s="1"/>
  <c r="S36" i="14" s="1"/>
  <c r="T36" i="14" s="1"/>
  <c r="U36" i="14" s="1"/>
  <c r="V36" i="14" s="1"/>
  <c r="W36" i="14" s="1"/>
  <c r="X36" i="14" s="1"/>
  <c r="Y36" i="14" s="1"/>
  <c r="Z36" i="14" s="1"/>
  <c r="AA36" i="14" s="1"/>
  <c r="AB36" i="14" s="1"/>
  <c r="AC36" i="14" s="1"/>
  <c r="AD36" i="14" s="1"/>
  <c r="AE36" i="14" s="1"/>
  <c r="AF36" i="14" s="1"/>
  <c r="AG36" i="14" s="1"/>
  <c r="AH36" i="14" s="1"/>
  <c r="AI36" i="14" s="1"/>
  <c r="AJ36" i="14" s="1"/>
  <c r="AK36" i="14" s="1"/>
  <c r="AL36" i="14" s="1"/>
  <c r="AM36" i="14" s="1"/>
  <c r="AN36" i="14" s="1"/>
  <c r="AO36" i="14" s="1"/>
  <c r="AP36" i="14" s="1"/>
  <c r="C9" i="14"/>
  <c r="D36" i="12"/>
  <c r="E36" i="12" s="1"/>
  <c r="F36" i="12" s="1"/>
  <c r="G36" i="12" s="1"/>
  <c r="H36" i="12" s="1"/>
  <c r="I36" i="12" s="1"/>
  <c r="J36" i="12" s="1"/>
  <c r="K36" i="12" s="1"/>
  <c r="L36" i="12" s="1"/>
  <c r="M36" i="12" s="1"/>
  <c r="N36" i="12" s="1"/>
  <c r="O36" i="12" s="1"/>
  <c r="P36" i="12" s="1"/>
  <c r="Q36" i="12" s="1"/>
  <c r="R36" i="12" s="1"/>
  <c r="S36" i="12" s="1"/>
  <c r="T36" i="12" s="1"/>
  <c r="U36" i="12" s="1"/>
  <c r="V36" i="12" s="1"/>
  <c r="W36" i="12" s="1"/>
  <c r="X36" i="12" s="1"/>
  <c r="Y36" i="12" s="1"/>
  <c r="Z36" i="12" s="1"/>
  <c r="AA36" i="12" s="1"/>
  <c r="AB36" i="12" s="1"/>
  <c r="AC36" i="12" s="1"/>
  <c r="AD36" i="12" s="1"/>
  <c r="AE36" i="12" s="1"/>
  <c r="AF36" i="12" s="1"/>
  <c r="AG36" i="12" s="1"/>
  <c r="AH36" i="12" s="1"/>
  <c r="AI36" i="12" s="1"/>
  <c r="AJ36" i="12" s="1"/>
  <c r="AK36" i="12" s="1"/>
  <c r="AL36" i="12" s="1"/>
  <c r="AM36" i="12" s="1"/>
  <c r="AN36" i="12" s="1"/>
  <c r="AO36" i="12" s="1"/>
  <c r="AP36" i="12" s="1"/>
  <c r="D48" i="12"/>
  <c r="E48" i="12" s="1"/>
  <c r="D32" i="12"/>
  <c r="D36" i="13"/>
  <c r="E36" i="13" s="1"/>
  <c r="F36" i="13" s="1"/>
  <c r="G36" i="13" s="1"/>
  <c r="H36" i="13" s="1"/>
  <c r="I36" i="13" s="1"/>
  <c r="J36" i="13" s="1"/>
  <c r="K36" i="13" s="1"/>
  <c r="L36" i="13" s="1"/>
  <c r="M36" i="13" s="1"/>
  <c r="N36" i="13" s="1"/>
  <c r="O36" i="13" s="1"/>
  <c r="P36" i="13" s="1"/>
  <c r="Q36" i="13" s="1"/>
  <c r="R36" i="13" s="1"/>
  <c r="S36" i="13" s="1"/>
  <c r="T36" i="13" s="1"/>
  <c r="U36" i="13" s="1"/>
  <c r="V36" i="13" s="1"/>
  <c r="W36" i="13" s="1"/>
  <c r="X36" i="13" s="1"/>
  <c r="Y36" i="13" s="1"/>
  <c r="Z36" i="13" s="1"/>
  <c r="AA36" i="13" s="1"/>
  <c r="AB36" i="13" s="1"/>
  <c r="AC36" i="13" s="1"/>
  <c r="AD36" i="13" s="1"/>
  <c r="AE36" i="13" s="1"/>
  <c r="AF36" i="13" s="1"/>
  <c r="AG36" i="13" s="1"/>
  <c r="AH36" i="13" s="1"/>
  <c r="AI36" i="13" s="1"/>
  <c r="AJ36" i="13" s="1"/>
  <c r="AK36" i="13" s="1"/>
  <c r="AL36" i="13" s="1"/>
  <c r="AM36" i="13" s="1"/>
  <c r="AN36" i="13" s="1"/>
  <c r="AO36" i="13" s="1"/>
  <c r="AP36" i="13" s="1"/>
  <c r="D25" i="12"/>
  <c r="D19" i="12" s="1"/>
  <c r="D31" i="12" s="1"/>
  <c r="D35" i="12" s="1"/>
  <c r="D40" i="12" s="1"/>
  <c r="D42" i="12" s="1"/>
  <c r="E5" i="12"/>
  <c r="E25" i="13" l="1"/>
  <c r="E19" i="13" s="1"/>
  <c r="E31" i="13" s="1"/>
  <c r="E35" i="13" s="1"/>
  <c r="E40" i="13" s="1"/>
  <c r="E54" i="13" s="1"/>
  <c r="D42" i="14"/>
  <c r="D7" i="12"/>
  <c r="C7" i="12"/>
  <c r="C8" i="12" s="1"/>
  <c r="C8" i="14"/>
  <c r="C10" i="14" s="1"/>
  <c r="C37" i="14" s="1"/>
  <c r="C38" i="14" s="1"/>
  <c r="E7" i="13"/>
  <c r="E41" i="13" s="1"/>
  <c r="D7" i="13"/>
  <c r="D41" i="13" s="1"/>
  <c r="C7" i="13"/>
  <c r="C41" i="13" s="1"/>
  <c r="E25" i="14"/>
  <c r="E19" i="14" s="1"/>
  <c r="E31" i="14" s="1"/>
  <c r="E35" i="14" s="1"/>
  <c r="E40" i="14" s="1"/>
  <c r="E54" i="14" s="1"/>
  <c r="E42" i="14"/>
  <c r="E6" i="14"/>
  <c r="E13" i="14" s="1"/>
  <c r="E42" i="13"/>
  <c r="E16" i="12"/>
  <c r="E42" i="12"/>
  <c r="E6" i="12"/>
  <c r="E13" i="12" s="1"/>
  <c r="F48" i="14"/>
  <c r="E48" i="13"/>
  <c r="C9" i="13"/>
  <c r="C14" i="14"/>
  <c r="C15" i="14" s="1"/>
  <c r="F5" i="14"/>
  <c r="E16" i="14"/>
  <c r="F5" i="13"/>
  <c r="E16" i="13"/>
  <c r="E32" i="14"/>
  <c r="D32" i="13"/>
  <c r="D54" i="12"/>
  <c r="F5" i="12"/>
  <c r="E25" i="12"/>
  <c r="E19" i="12" s="1"/>
  <c r="E31" i="12" s="1"/>
  <c r="E35" i="12" s="1"/>
  <c r="E40" i="12" s="1"/>
  <c r="F48" i="12"/>
  <c r="E32" i="12"/>
  <c r="D8" i="12" l="1"/>
  <c r="D8" i="14"/>
  <c r="D10" i="14" s="1"/>
  <c r="D37" i="14" s="1"/>
  <c r="E7" i="12"/>
  <c r="E7" i="14"/>
  <c r="E41" i="14" s="1"/>
  <c r="C8" i="13"/>
  <c r="D8" i="13" s="1"/>
  <c r="E8" i="13" s="1"/>
  <c r="C14" i="13"/>
  <c r="C15" i="13" s="1"/>
  <c r="F6" i="14"/>
  <c r="F13" i="14" s="1"/>
  <c r="C17" i="14"/>
  <c r="F6" i="13"/>
  <c r="F13" i="13" s="1"/>
  <c r="D9" i="14"/>
  <c r="F16" i="12"/>
  <c r="F6" i="12"/>
  <c r="F13" i="12" s="1"/>
  <c r="G48" i="14"/>
  <c r="F48" i="13"/>
  <c r="F16" i="14"/>
  <c r="F25" i="14"/>
  <c r="F19" i="14" s="1"/>
  <c r="F31" i="14" s="1"/>
  <c r="F35" i="14" s="1"/>
  <c r="F40" i="14" s="1"/>
  <c r="F54" i="14" s="1"/>
  <c r="G5" i="14"/>
  <c r="F16" i="13"/>
  <c r="G5" i="13"/>
  <c r="F25" i="13"/>
  <c r="F19" i="13" s="1"/>
  <c r="F31" i="13" s="1"/>
  <c r="F35" i="13" s="1"/>
  <c r="F40" i="13" s="1"/>
  <c r="F54" i="13" s="1"/>
  <c r="D14" i="14"/>
  <c r="D15" i="14" s="1"/>
  <c r="F32" i="14"/>
  <c r="E32" i="13"/>
  <c r="F32" i="12"/>
  <c r="F25" i="12"/>
  <c r="F19" i="12" s="1"/>
  <c r="F31" i="12" s="1"/>
  <c r="F35" i="12" s="1"/>
  <c r="F40" i="12" s="1"/>
  <c r="F42" i="12" s="1"/>
  <c r="G5" i="12"/>
  <c r="G48" i="12"/>
  <c r="E54" i="12"/>
  <c r="E8" i="12" l="1"/>
  <c r="F7" i="12"/>
  <c r="E8" i="14"/>
  <c r="E10" i="14" s="1"/>
  <c r="E37" i="14" s="1"/>
  <c r="F7" i="14"/>
  <c r="F41" i="14" s="1"/>
  <c r="C10" i="13"/>
  <c r="C37" i="13" s="1"/>
  <c r="C38" i="13" s="1"/>
  <c r="F7" i="13"/>
  <c r="F41" i="13" s="1"/>
  <c r="D17" i="14"/>
  <c r="G6" i="14"/>
  <c r="G13" i="14" s="1"/>
  <c r="F42" i="14"/>
  <c r="F42" i="13"/>
  <c r="G6" i="13"/>
  <c r="G13" i="13" s="1"/>
  <c r="G16" i="12"/>
  <c r="G6" i="12"/>
  <c r="G13" i="12" s="1"/>
  <c r="H48" i="14"/>
  <c r="G48" i="13"/>
  <c r="G16" i="14"/>
  <c r="H5" i="14"/>
  <c r="G25" i="14"/>
  <c r="G19" i="14" s="1"/>
  <c r="G31" i="14" s="1"/>
  <c r="G35" i="14" s="1"/>
  <c r="G40" i="14" s="1"/>
  <c r="G54" i="14" s="1"/>
  <c r="H5" i="13"/>
  <c r="G16" i="13"/>
  <c r="G25" i="13"/>
  <c r="G19" i="13" s="1"/>
  <c r="G31" i="13" s="1"/>
  <c r="G35" i="13" s="1"/>
  <c r="G40" i="13" s="1"/>
  <c r="G54" i="13" s="1"/>
  <c r="E14" i="14"/>
  <c r="E15" i="14" s="1"/>
  <c r="D14" i="13"/>
  <c r="D15" i="13" s="1"/>
  <c r="D10" i="13"/>
  <c r="D37" i="13" s="1"/>
  <c r="G32" i="14"/>
  <c r="C46" i="14"/>
  <c r="F32" i="13"/>
  <c r="H48" i="12"/>
  <c r="G25" i="12"/>
  <c r="G19" i="12" s="1"/>
  <c r="G31" i="12" s="1"/>
  <c r="G35" i="12" s="1"/>
  <c r="G40" i="12" s="1"/>
  <c r="G42" i="12" s="1"/>
  <c r="H5" i="12"/>
  <c r="G32" i="12"/>
  <c r="F54" i="12"/>
  <c r="F8" i="12" l="1"/>
  <c r="G7" i="12"/>
  <c r="F8" i="14"/>
  <c r="F10" i="14" s="1"/>
  <c r="F37" i="14" s="1"/>
  <c r="F8" i="13"/>
  <c r="D9" i="13"/>
  <c r="C17" i="13"/>
  <c r="G7" i="14"/>
  <c r="G41" i="14" s="1"/>
  <c r="G7" i="13"/>
  <c r="G41" i="13" s="1"/>
  <c r="E17" i="14"/>
  <c r="G42" i="14"/>
  <c r="H6" i="14"/>
  <c r="H13" i="14" s="1"/>
  <c r="H6" i="13"/>
  <c r="H13" i="13" s="1"/>
  <c r="G42" i="13"/>
  <c r="D17" i="13"/>
  <c r="E9" i="14"/>
  <c r="E9" i="13"/>
  <c r="H16" i="12"/>
  <c r="H6" i="12"/>
  <c r="H13" i="12" s="1"/>
  <c r="I48" i="14"/>
  <c r="H48" i="13"/>
  <c r="H16" i="14"/>
  <c r="I5" i="14"/>
  <c r="H25" i="14"/>
  <c r="H19" i="14" s="1"/>
  <c r="H31" i="14" s="1"/>
  <c r="H35" i="14" s="1"/>
  <c r="H40" i="14" s="1"/>
  <c r="H54" i="14" s="1"/>
  <c r="H16" i="13"/>
  <c r="H25" i="13"/>
  <c r="H19" i="13" s="1"/>
  <c r="H31" i="13" s="1"/>
  <c r="H35" i="13" s="1"/>
  <c r="H40" i="13" s="1"/>
  <c r="H54" i="13" s="1"/>
  <c r="I5" i="13"/>
  <c r="F14" i="14"/>
  <c r="F15" i="14" s="1"/>
  <c r="E14" i="13"/>
  <c r="E15" i="13" s="1"/>
  <c r="E10" i="13"/>
  <c r="E37" i="13" s="1"/>
  <c r="H32" i="14"/>
  <c r="G32" i="13"/>
  <c r="C46" i="13"/>
  <c r="G54" i="12"/>
  <c r="H32" i="12"/>
  <c r="I48" i="12"/>
  <c r="H25" i="12"/>
  <c r="H19" i="12" s="1"/>
  <c r="H31" i="12" s="1"/>
  <c r="H35" i="12" s="1"/>
  <c r="H40" i="12" s="1"/>
  <c r="H42" i="12" s="1"/>
  <c r="I5" i="12"/>
  <c r="H42" i="14" l="1"/>
  <c r="G8" i="12"/>
  <c r="H7" i="12"/>
  <c r="H7" i="14"/>
  <c r="H41" i="14" s="1"/>
  <c r="G8" i="13"/>
  <c r="G8" i="14"/>
  <c r="G10" i="14" s="1"/>
  <c r="G37" i="14" s="1"/>
  <c r="H7" i="13"/>
  <c r="H41" i="13" s="1"/>
  <c r="F17" i="14"/>
  <c r="I6" i="14"/>
  <c r="I13" i="14" s="1"/>
  <c r="I6" i="13"/>
  <c r="I13" i="13" s="1"/>
  <c r="H42" i="13"/>
  <c r="D38" i="14"/>
  <c r="D46" i="14" s="1"/>
  <c r="E17" i="13"/>
  <c r="F9" i="13"/>
  <c r="I16" i="12"/>
  <c r="I42" i="12"/>
  <c r="I6" i="12"/>
  <c r="I13" i="12" s="1"/>
  <c r="J48" i="14"/>
  <c r="I48" i="13"/>
  <c r="I16" i="14"/>
  <c r="I25" i="14"/>
  <c r="I19" i="14" s="1"/>
  <c r="I31" i="14" s="1"/>
  <c r="I35" i="14" s="1"/>
  <c r="I40" i="14" s="1"/>
  <c r="I54" i="14" s="1"/>
  <c r="J5" i="14"/>
  <c r="I16" i="13"/>
  <c r="J5" i="13"/>
  <c r="I25" i="13"/>
  <c r="I19" i="13" s="1"/>
  <c r="I31" i="13" s="1"/>
  <c r="I35" i="13" s="1"/>
  <c r="I40" i="13" s="1"/>
  <c r="I54" i="13" s="1"/>
  <c r="F14" i="13"/>
  <c r="F15" i="13" s="1"/>
  <c r="G14" i="14"/>
  <c r="G15" i="14" s="1"/>
  <c r="F10" i="13"/>
  <c r="F37" i="13" s="1"/>
  <c r="I32" i="14"/>
  <c r="F9" i="14"/>
  <c r="D38" i="13"/>
  <c r="D46" i="13" s="1"/>
  <c r="H32" i="13"/>
  <c r="I25" i="12"/>
  <c r="I19" i="12" s="1"/>
  <c r="I31" i="12" s="1"/>
  <c r="I35" i="12" s="1"/>
  <c r="I40" i="12" s="1"/>
  <c r="J5" i="12"/>
  <c r="H54" i="12"/>
  <c r="J48" i="12"/>
  <c r="I32" i="12"/>
  <c r="H8" i="12" l="1"/>
  <c r="I7" i="12"/>
  <c r="H8" i="14"/>
  <c r="H10" i="14" s="1"/>
  <c r="H37" i="14" s="1"/>
  <c r="I7" i="14"/>
  <c r="I41" i="14" s="1"/>
  <c r="H8" i="13"/>
  <c r="I7" i="13"/>
  <c r="I41" i="13" s="1"/>
  <c r="G17" i="14"/>
  <c r="I42" i="14"/>
  <c r="J6" i="14"/>
  <c r="J13" i="14" s="1"/>
  <c r="J6" i="13"/>
  <c r="J13" i="13" s="1"/>
  <c r="I42" i="13"/>
  <c r="F17" i="13"/>
  <c r="G9" i="14"/>
  <c r="G9" i="13"/>
  <c r="J16" i="12"/>
  <c r="J6" i="12"/>
  <c r="J13" i="12" s="1"/>
  <c r="K48" i="14"/>
  <c r="J48" i="13"/>
  <c r="J16" i="14"/>
  <c r="K5" i="14"/>
  <c r="J25" i="14"/>
  <c r="J19" i="14" s="1"/>
  <c r="J31" i="14" s="1"/>
  <c r="J35" i="14" s="1"/>
  <c r="J40" i="14" s="1"/>
  <c r="J54" i="14" s="1"/>
  <c r="J16" i="13"/>
  <c r="J25" i="13"/>
  <c r="J19" i="13" s="1"/>
  <c r="J31" i="13" s="1"/>
  <c r="J35" i="13" s="1"/>
  <c r="J40" i="13" s="1"/>
  <c r="J54" i="13" s="1"/>
  <c r="K5" i="13"/>
  <c r="H14" i="14"/>
  <c r="H15" i="14" s="1"/>
  <c r="G14" i="13"/>
  <c r="G15" i="13" s="1"/>
  <c r="J32" i="14"/>
  <c r="E38" i="14"/>
  <c r="E46" i="14" s="1"/>
  <c r="E38" i="13"/>
  <c r="E46" i="13" s="1"/>
  <c r="I32" i="13"/>
  <c r="J32" i="12"/>
  <c r="K48" i="12"/>
  <c r="I54" i="12"/>
  <c r="J25" i="12"/>
  <c r="J19" i="12" s="1"/>
  <c r="J31" i="12" s="1"/>
  <c r="J35" i="12" s="1"/>
  <c r="J40" i="12" s="1"/>
  <c r="J42" i="12" s="1"/>
  <c r="K5" i="12"/>
  <c r="I8" i="12" l="1"/>
  <c r="J7" i="12"/>
  <c r="I8" i="14"/>
  <c r="I10" i="14" s="1"/>
  <c r="I37" i="14" s="1"/>
  <c r="J7" i="14"/>
  <c r="J41" i="14" s="1"/>
  <c r="J7" i="13"/>
  <c r="J41" i="13" s="1"/>
  <c r="I8" i="13"/>
  <c r="H17" i="14"/>
  <c r="J42" i="14"/>
  <c r="K6" i="14"/>
  <c r="K13" i="14" s="1"/>
  <c r="K6" i="13"/>
  <c r="K13" i="13" s="1"/>
  <c r="J42" i="13"/>
  <c r="H9" i="14"/>
  <c r="K16" i="12"/>
  <c r="K6" i="12"/>
  <c r="K13" i="12" s="1"/>
  <c r="L48" i="14"/>
  <c r="K48" i="13"/>
  <c r="K16" i="14"/>
  <c r="L5" i="14"/>
  <c r="K25" i="14"/>
  <c r="K19" i="14" s="1"/>
  <c r="K31" i="14" s="1"/>
  <c r="K35" i="14" s="1"/>
  <c r="K40" i="14" s="1"/>
  <c r="K54" i="14" s="1"/>
  <c r="K16" i="13"/>
  <c r="L5" i="13"/>
  <c r="K25" i="13"/>
  <c r="K19" i="13" s="1"/>
  <c r="K31" i="13" s="1"/>
  <c r="K35" i="13" s="1"/>
  <c r="K40" i="13" s="1"/>
  <c r="K54" i="13" s="1"/>
  <c r="I14" i="13"/>
  <c r="I15" i="13" s="1"/>
  <c r="H14" i="13"/>
  <c r="H15" i="13" s="1"/>
  <c r="I14" i="14"/>
  <c r="I15" i="14" s="1"/>
  <c r="H10" i="13"/>
  <c r="H37" i="13" s="1"/>
  <c r="G10" i="13"/>
  <c r="F38" i="14"/>
  <c r="F46" i="14" s="1"/>
  <c r="K32" i="14"/>
  <c r="F38" i="13"/>
  <c r="F46" i="13" s="1"/>
  <c r="J32" i="13"/>
  <c r="K25" i="12"/>
  <c r="K19" i="12" s="1"/>
  <c r="K31" i="12" s="1"/>
  <c r="K35" i="12" s="1"/>
  <c r="K40" i="12" s="1"/>
  <c r="K42" i="12" s="1"/>
  <c r="L5" i="12"/>
  <c r="K32" i="12"/>
  <c r="J54" i="12"/>
  <c r="L48" i="12"/>
  <c r="J8" i="12" l="1"/>
  <c r="K42" i="14"/>
  <c r="K7" i="12"/>
  <c r="J8" i="14"/>
  <c r="J10" i="14" s="1"/>
  <c r="J37" i="14" s="1"/>
  <c r="J8" i="13"/>
  <c r="K7" i="14"/>
  <c r="K41" i="14" s="1"/>
  <c r="K7" i="13"/>
  <c r="K41" i="13" s="1"/>
  <c r="G17" i="13"/>
  <c r="G37" i="13"/>
  <c r="G38" i="13" s="1"/>
  <c r="G46" i="13" s="1"/>
  <c r="I17" i="14"/>
  <c r="L6" i="14"/>
  <c r="L13" i="14" s="1"/>
  <c r="H17" i="13"/>
  <c r="L6" i="13"/>
  <c r="L13" i="13" s="1"/>
  <c r="L42" i="13"/>
  <c r="K42" i="13"/>
  <c r="I9" i="14"/>
  <c r="I9" i="13"/>
  <c r="H9" i="13"/>
  <c r="L16" i="12"/>
  <c r="L6" i="12"/>
  <c r="L13" i="12" s="1"/>
  <c r="M48" i="14"/>
  <c r="L48" i="13"/>
  <c r="L16" i="14"/>
  <c r="M5" i="14"/>
  <c r="L25" i="14"/>
  <c r="L19" i="14" s="1"/>
  <c r="L31" i="14" s="1"/>
  <c r="L35" i="14" s="1"/>
  <c r="L40" i="14" s="1"/>
  <c r="L54" i="14" s="1"/>
  <c r="L16" i="13"/>
  <c r="M5" i="13"/>
  <c r="L25" i="13"/>
  <c r="L19" i="13" s="1"/>
  <c r="L31" i="13" s="1"/>
  <c r="L35" i="13" s="1"/>
  <c r="L40" i="13" s="1"/>
  <c r="L54" i="13" s="1"/>
  <c r="J14" i="13"/>
  <c r="J15" i="13" s="1"/>
  <c r="J14" i="14"/>
  <c r="J15" i="14" s="1"/>
  <c r="L32" i="14"/>
  <c r="G38" i="14"/>
  <c r="G46" i="14" s="1"/>
  <c r="K32" i="13"/>
  <c r="K54" i="12"/>
  <c r="M48" i="12"/>
  <c r="L32" i="12"/>
  <c r="L25" i="12"/>
  <c r="L19" i="12" s="1"/>
  <c r="L31" i="12" s="1"/>
  <c r="L35" i="12" s="1"/>
  <c r="L40" i="12" s="1"/>
  <c r="L42" i="12" s="1"/>
  <c r="M5" i="12"/>
  <c r="K8" i="12" l="1"/>
  <c r="L7" i="12"/>
  <c r="K8" i="14"/>
  <c r="K10" i="14" s="1"/>
  <c r="K37" i="14" s="1"/>
  <c r="L7" i="14"/>
  <c r="L41" i="14" s="1"/>
  <c r="L7" i="13"/>
  <c r="L41" i="13" s="1"/>
  <c r="K8" i="13"/>
  <c r="J17" i="14"/>
  <c r="M6" i="14"/>
  <c r="M13" i="14" s="1"/>
  <c r="L42" i="14"/>
  <c r="M6" i="13"/>
  <c r="M13" i="13" s="1"/>
  <c r="J9" i="14"/>
  <c r="H38" i="13"/>
  <c r="H46" i="13" s="1"/>
  <c r="M16" i="12"/>
  <c r="M6" i="12"/>
  <c r="M13" i="12" s="1"/>
  <c r="N48" i="14"/>
  <c r="M48" i="13"/>
  <c r="M16" i="14"/>
  <c r="M25" i="14"/>
  <c r="M19" i="14" s="1"/>
  <c r="M31" i="14" s="1"/>
  <c r="M35" i="14" s="1"/>
  <c r="M40" i="14" s="1"/>
  <c r="M54" i="14" s="1"/>
  <c r="N5" i="14"/>
  <c r="M16" i="13"/>
  <c r="N5" i="13"/>
  <c r="M25" i="13"/>
  <c r="M19" i="13" s="1"/>
  <c r="M31" i="13" s="1"/>
  <c r="M35" i="13" s="1"/>
  <c r="M40" i="13" s="1"/>
  <c r="M54" i="13" s="1"/>
  <c r="I10" i="13"/>
  <c r="K14" i="13"/>
  <c r="K15" i="13" s="1"/>
  <c r="K14" i="14"/>
  <c r="K15" i="14" s="1"/>
  <c r="M32" i="14"/>
  <c r="H38" i="14"/>
  <c r="H46" i="14" s="1"/>
  <c r="J10" i="13"/>
  <c r="L32" i="13"/>
  <c r="L54" i="12"/>
  <c r="M32" i="12"/>
  <c r="M25" i="12"/>
  <c r="M19" i="12" s="1"/>
  <c r="M31" i="12" s="1"/>
  <c r="M35" i="12" s="1"/>
  <c r="M40" i="12" s="1"/>
  <c r="M42" i="12" s="1"/>
  <c r="N5" i="12"/>
  <c r="N48" i="12"/>
  <c r="L8" i="12" l="1"/>
  <c r="M7" i="12"/>
  <c r="M41" i="12" s="1"/>
  <c r="L8" i="13"/>
  <c r="M7" i="14"/>
  <c r="M41" i="14" s="1"/>
  <c r="L8" i="14"/>
  <c r="L10" i="14" s="1"/>
  <c r="L37" i="14" s="1"/>
  <c r="M7" i="13"/>
  <c r="M41" i="13" s="1"/>
  <c r="J17" i="13"/>
  <c r="J37" i="13"/>
  <c r="I17" i="13"/>
  <c r="I37" i="13"/>
  <c r="K17" i="14"/>
  <c r="N6" i="14"/>
  <c r="N13" i="14" s="1"/>
  <c r="M42" i="14"/>
  <c r="N6" i="13"/>
  <c r="N13" i="13" s="1"/>
  <c r="M42" i="13"/>
  <c r="I38" i="14"/>
  <c r="I46" i="14" s="1"/>
  <c r="K9" i="14"/>
  <c r="K9" i="13"/>
  <c r="J9" i="13"/>
  <c r="N16" i="12"/>
  <c r="N6" i="12"/>
  <c r="N13" i="12" s="1"/>
  <c r="O48" i="14"/>
  <c r="N48" i="13"/>
  <c r="N16" i="14"/>
  <c r="N25" i="14"/>
  <c r="N19" i="14" s="1"/>
  <c r="N31" i="14" s="1"/>
  <c r="N35" i="14" s="1"/>
  <c r="N40" i="14" s="1"/>
  <c r="N54" i="14" s="1"/>
  <c r="O5" i="14"/>
  <c r="N16" i="13"/>
  <c r="N25" i="13"/>
  <c r="N19" i="13" s="1"/>
  <c r="N31" i="13" s="1"/>
  <c r="N35" i="13" s="1"/>
  <c r="N40" i="13" s="1"/>
  <c r="N54" i="13" s="1"/>
  <c r="O5" i="13"/>
  <c r="L14" i="14"/>
  <c r="L15" i="14" s="1"/>
  <c r="L14" i="13"/>
  <c r="L15" i="13" s="1"/>
  <c r="N32" i="14"/>
  <c r="M32" i="13"/>
  <c r="K10" i="13"/>
  <c r="N25" i="12"/>
  <c r="N19" i="12" s="1"/>
  <c r="N31" i="12" s="1"/>
  <c r="N35" i="12" s="1"/>
  <c r="N40" i="12" s="1"/>
  <c r="N42" i="12" s="1"/>
  <c r="O5" i="12"/>
  <c r="N32" i="12"/>
  <c r="O48" i="12"/>
  <c r="M54" i="12"/>
  <c r="M8" i="12" l="1"/>
  <c r="N7" i="12"/>
  <c r="M8" i="14"/>
  <c r="M10" i="14" s="1"/>
  <c r="M37" i="14" s="1"/>
  <c r="N7" i="14"/>
  <c r="N41" i="14" s="1"/>
  <c r="N7" i="13"/>
  <c r="N41" i="13" s="1"/>
  <c r="M8" i="13"/>
  <c r="K17" i="13"/>
  <c r="K37" i="13"/>
  <c r="L17" i="14"/>
  <c r="O6" i="14"/>
  <c r="O13" i="14" s="1"/>
  <c r="N42" i="14"/>
  <c r="O6" i="13"/>
  <c r="O13" i="13" s="1"/>
  <c r="N42" i="13"/>
  <c r="L9" i="14"/>
  <c r="L9" i="13"/>
  <c r="O16" i="12"/>
  <c r="O6" i="12"/>
  <c r="O13" i="12" s="1"/>
  <c r="P48" i="14"/>
  <c r="O48" i="13"/>
  <c r="O16" i="14"/>
  <c r="O25" i="14"/>
  <c r="O19" i="14" s="1"/>
  <c r="O31" i="14" s="1"/>
  <c r="O35" i="14" s="1"/>
  <c r="O40" i="14" s="1"/>
  <c r="O54" i="14" s="1"/>
  <c r="P5" i="14"/>
  <c r="O16" i="13"/>
  <c r="O25" i="13"/>
  <c r="O19" i="13" s="1"/>
  <c r="O31" i="13" s="1"/>
  <c r="O35" i="13" s="1"/>
  <c r="O40" i="13" s="1"/>
  <c r="O54" i="13" s="1"/>
  <c r="P5" i="13"/>
  <c r="I38" i="13"/>
  <c r="I46" i="13" s="1"/>
  <c r="M14" i="13"/>
  <c r="M15" i="13" s="1"/>
  <c r="M14" i="14"/>
  <c r="M15" i="14" s="1"/>
  <c r="O32" i="14"/>
  <c r="J38" i="14"/>
  <c r="J46" i="14" s="1"/>
  <c r="J38" i="13"/>
  <c r="J46" i="13" s="1"/>
  <c r="L10" i="13"/>
  <c r="N32" i="13"/>
  <c r="O32" i="12"/>
  <c r="P5" i="12"/>
  <c r="O25" i="12"/>
  <c r="O19" i="12" s="1"/>
  <c r="O31" i="12" s="1"/>
  <c r="O35" i="12" s="1"/>
  <c r="O40" i="12" s="1"/>
  <c r="O42" i="12" s="1"/>
  <c r="P48" i="12"/>
  <c r="N54" i="12"/>
  <c r="N8" i="14" l="1"/>
  <c r="N10" i="14" s="1"/>
  <c r="N37" i="14" s="1"/>
  <c r="N8" i="12"/>
  <c r="O7" i="12"/>
  <c r="N8" i="13"/>
  <c r="O7" i="14"/>
  <c r="O41" i="14" s="1"/>
  <c r="O7" i="13"/>
  <c r="O41" i="13" s="1"/>
  <c r="L17" i="13"/>
  <c r="L37" i="13"/>
  <c r="M17" i="14"/>
  <c r="P6" i="14"/>
  <c r="P13" i="14" s="1"/>
  <c r="O42" i="14"/>
  <c r="P6" i="13"/>
  <c r="P13" i="13" s="1"/>
  <c r="O42" i="13"/>
  <c r="M9" i="14"/>
  <c r="M9" i="13"/>
  <c r="P16" i="12"/>
  <c r="P6" i="12"/>
  <c r="P13" i="12" s="1"/>
  <c r="Q48" i="14"/>
  <c r="P48" i="13"/>
  <c r="P16" i="14"/>
  <c r="Q5" i="14"/>
  <c r="P25" i="14"/>
  <c r="P19" i="14" s="1"/>
  <c r="P31" i="14" s="1"/>
  <c r="P35" i="14" s="1"/>
  <c r="P40" i="14" s="1"/>
  <c r="P54" i="14" s="1"/>
  <c r="P16" i="13"/>
  <c r="Q5" i="13"/>
  <c r="P25" i="13"/>
  <c r="P19" i="13" s="1"/>
  <c r="P31" i="13" s="1"/>
  <c r="P35" i="13" s="1"/>
  <c r="P40" i="13" s="1"/>
  <c r="P54" i="13" s="1"/>
  <c r="N14" i="13"/>
  <c r="N15" i="13" s="1"/>
  <c r="N14" i="14"/>
  <c r="N15" i="14" s="1"/>
  <c r="P32" i="14"/>
  <c r="K38" i="14"/>
  <c r="K46" i="14" s="1"/>
  <c r="O32" i="13"/>
  <c r="K38" i="13"/>
  <c r="K46" i="13" s="1"/>
  <c r="M10" i="13"/>
  <c r="P32" i="12"/>
  <c r="O54" i="12"/>
  <c r="Q48" i="12"/>
  <c r="P25" i="12"/>
  <c r="P19" i="12" s="1"/>
  <c r="P31" i="12" s="1"/>
  <c r="P35" i="12" s="1"/>
  <c r="P40" i="12" s="1"/>
  <c r="P42" i="12" s="1"/>
  <c r="Q5" i="12"/>
  <c r="O8" i="12" l="1"/>
  <c r="P7" i="12"/>
  <c r="O8" i="14"/>
  <c r="O10" i="14" s="1"/>
  <c r="O37" i="14" s="1"/>
  <c r="P7" i="14"/>
  <c r="P41" i="14" s="1"/>
  <c r="P7" i="13"/>
  <c r="P41" i="13" s="1"/>
  <c r="O8" i="13"/>
  <c r="M17" i="13"/>
  <c r="M37" i="13"/>
  <c r="N17" i="14"/>
  <c r="Q6" i="14"/>
  <c r="Q13" i="14" s="1"/>
  <c r="P42" i="14"/>
  <c r="P42" i="13"/>
  <c r="Q6" i="13"/>
  <c r="Q13" i="13" s="1"/>
  <c r="N9" i="14"/>
  <c r="N9" i="13"/>
  <c r="Q16" i="12"/>
  <c r="Q6" i="12"/>
  <c r="Q13" i="12" s="1"/>
  <c r="R48" i="14"/>
  <c r="Q48" i="13"/>
  <c r="Q16" i="14"/>
  <c r="Q25" i="14"/>
  <c r="Q19" i="14" s="1"/>
  <c r="Q31" i="14" s="1"/>
  <c r="Q35" i="14" s="1"/>
  <c r="Q40" i="14" s="1"/>
  <c r="Q54" i="14" s="1"/>
  <c r="R5" i="14"/>
  <c r="Q16" i="13"/>
  <c r="R5" i="13"/>
  <c r="Q25" i="13"/>
  <c r="Q19" i="13" s="1"/>
  <c r="Q31" i="13" s="1"/>
  <c r="Q35" i="13" s="1"/>
  <c r="Q40" i="13" s="1"/>
  <c r="Q54" i="13" s="1"/>
  <c r="O14" i="13"/>
  <c r="O15" i="13" s="1"/>
  <c r="O14" i="14"/>
  <c r="O15" i="14" s="1"/>
  <c r="Q32" i="14"/>
  <c r="L38" i="14"/>
  <c r="L46" i="14" s="1"/>
  <c r="L38" i="13"/>
  <c r="L46" i="13" s="1"/>
  <c r="N10" i="13"/>
  <c r="P32" i="13"/>
  <c r="R48" i="12"/>
  <c r="Q32" i="12"/>
  <c r="Q25" i="12"/>
  <c r="Q19" i="12" s="1"/>
  <c r="Q31" i="12" s="1"/>
  <c r="Q35" i="12" s="1"/>
  <c r="Q40" i="12" s="1"/>
  <c r="Q42" i="12" s="1"/>
  <c r="R5" i="12"/>
  <c r="P54" i="12"/>
  <c r="P8" i="12" l="1"/>
  <c r="Q7" i="12"/>
  <c r="Q7" i="14"/>
  <c r="Q41" i="14" s="1"/>
  <c r="P8" i="13"/>
  <c r="P8" i="14"/>
  <c r="P10" i="14" s="1"/>
  <c r="P37" i="14" s="1"/>
  <c r="Q7" i="13"/>
  <c r="Q41" i="13" s="1"/>
  <c r="N17" i="13"/>
  <c r="N37" i="13"/>
  <c r="O17" i="14"/>
  <c r="R6" i="14"/>
  <c r="R13" i="14" s="1"/>
  <c r="Q42" i="14"/>
  <c r="R6" i="13"/>
  <c r="R13" i="13" s="1"/>
  <c r="Q42" i="13"/>
  <c r="O9" i="14"/>
  <c r="O9" i="13"/>
  <c r="R16" i="12"/>
  <c r="R6" i="12"/>
  <c r="R13" i="12" s="1"/>
  <c r="S48" i="14"/>
  <c r="R48" i="13"/>
  <c r="R16" i="14"/>
  <c r="R25" i="14"/>
  <c r="R19" i="14" s="1"/>
  <c r="R31" i="14" s="1"/>
  <c r="R35" i="14" s="1"/>
  <c r="R40" i="14" s="1"/>
  <c r="R54" i="14" s="1"/>
  <c r="S5" i="14"/>
  <c r="R16" i="13"/>
  <c r="R25" i="13"/>
  <c r="R19" i="13" s="1"/>
  <c r="R31" i="13" s="1"/>
  <c r="R35" i="13" s="1"/>
  <c r="R40" i="13" s="1"/>
  <c r="R54" i="13" s="1"/>
  <c r="S5" i="13"/>
  <c r="P14" i="13"/>
  <c r="P15" i="13" s="1"/>
  <c r="P14" i="14"/>
  <c r="P15" i="14" s="1"/>
  <c r="M38" i="14"/>
  <c r="M46" i="14" s="1"/>
  <c r="R32" i="14"/>
  <c r="M38" i="13"/>
  <c r="M46" i="13" s="1"/>
  <c r="Q32" i="13"/>
  <c r="O10" i="13"/>
  <c r="R32" i="12"/>
  <c r="R25" i="12"/>
  <c r="R19" i="12" s="1"/>
  <c r="R31" i="12" s="1"/>
  <c r="R35" i="12" s="1"/>
  <c r="R40" i="12" s="1"/>
  <c r="R42" i="12" s="1"/>
  <c r="S5" i="12"/>
  <c r="S48" i="12"/>
  <c r="Q54" i="12"/>
  <c r="R42" i="14" l="1"/>
  <c r="Q8" i="12"/>
  <c r="R7" i="12"/>
  <c r="Q8" i="13"/>
  <c r="R7" i="14"/>
  <c r="R41" i="14" s="1"/>
  <c r="Q8" i="14"/>
  <c r="R7" i="13"/>
  <c r="R41" i="13" s="1"/>
  <c r="O17" i="13"/>
  <c r="O37" i="13"/>
  <c r="P17" i="14"/>
  <c r="S6" i="14"/>
  <c r="S13" i="14" s="1"/>
  <c r="S6" i="13"/>
  <c r="S13" i="13" s="1"/>
  <c r="R42" i="13"/>
  <c r="P9" i="14"/>
  <c r="P9" i="13"/>
  <c r="S16" i="12"/>
  <c r="S6" i="12"/>
  <c r="S13" i="12" s="1"/>
  <c r="T48" i="14"/>
  <c r="S48" i="13"/>
  <c r="S16" i="14"/>
  <c r="T5" i="14"/>
  <c r="S25" i="14"/>
  <c r="S19" i="14" s="1"/>
  <c r="S31" i="14" s="1"/>
  <c r="S35" i="14" s="1"/>
  <c r="S40" i="14" s="1"/>
  <c r="S54" i="14" s="1"/>
  <c r="S16" i="13"/>
  <c r="T5" i="13"/>
  <c r="S25" i="13"/>
  <c r="S19" i="13" s="1"/>
  <c r="S31" i="13" s="1"/>
  <c r="S35" i="13" s="1"/>
  <c r="S40" i="13" s="1"/>
  <c r="S54" i="13" s="1"/>
  <c r="Q14" i="13"/>
  <c r="Q15" i="13" s="1"/>
  <c r="Q14" i="14"/>
  <c r="Q15" i="14" s="1"/>
  <c r="N38" i="14"/>
  <c r="N46" i="14" s="1"/>
  <c r="S32" i="14"/>
  <c r="R32" i="13"/>
  <c r="P10" i="13"/>
  <c r="N38" i="13"/>
  <c r="N46" i="13" s="1"/>
  <c r="S32" i="12"/>
  <c r="R54" i="12"/>
  <c r="T48" i="12"/>
  <c r="S25" i="12"/>
  <c r="S19" i="12" s="1"/>
  <c r="S31" i="12" s="1"/>
  <c r="S35" i="12" s="1"/>
  <c r="S40" i="12" s="1"/>
  <c r="S42" i="12" s="1"/>
  <c r="T5" i="12"/>
  <c r="S42" i="14" l="1"/>
  <c r="R8" i="12"/>
  <c r="S7" i="12"/>
  <c r="R8" i="14"/>
  <c r="R10" i="14" s="1"/>
  <c r="R37" i="14" s="1"/>
  <c r="Q10" i="14"/>
  <c r="Q37" i="14" s="1"/>
  <c r="S7" i="14"/>
  <c r="S41" i="14" s="1"/>
  <c r="R8" i="13"/>
  <c r="S7" i="13"/>
  <c r="S41" i="13" s="1"/>
  <c r="P17" i="13"/>
  <c r="P37" i="13"/>
  <c r="T6" i="14"/>
  <c r="T13" i="14" s="1"/>
  <c r="T6" i="13"/>
  <c r="T13" i="13" s="1"/>
  <c r="S42" i="13"/>
  <c r="Q9" i="14"/>
  <c r="Q9" i="13"/>
  <c r="T16" i="12"/>
  <c r="T6" i="12"/>
  <c r="T13" i="12" s="1"/>
  <c r="U48" i="14"/>
  <c r="T48" i="13"/>
  <c r="T16" i="14"/>
  <c r="U5" i="14"/>
  <c r="T25" i="14"/>
  <c r="T19" i="14" s="1"/>
  <c r="T31" i="14" s="1"/>
  <c r="T35" i="14" s="1"/>
  <c r="T40" i="14" s="1"/>
  <c r="T54" i="14" s="1"/>
  <c r="T16" i="13"/>
  <c r="T25" i="13"/>
  <c r="T19" i="13" s="1"/>
  <c r="T31" i="13" s="1"/>
  <c r="T35" i="13" s="1"/>
  <c r="T40" i="13" s="1"/>
  <c r="T54" i="13" s="1"/>
  <c r="U5" i="13"/>
  <c r="R14" i="13"/>
  <c r="R15" i="13" s="1"/>
  <c r="R14" i="14"/>
  <c r="R15" i="14" s="1"/>
  <c r="T32" i="14"/>
  <c r="O38" i="14"/>
  <c r="O46" i="14" s="1"/>
  <c r="O38" i="13"/>
  <c r="O46" i="13" s="1"/>
  <c r="S32" i="13"/>
  <c r="Q10" i="13"/>
  <c r="T32" i="12"/>
  <c r="S54" i="12"/>
  <c r="U48" i="12"/>
  <c r="T25" i="12"/>
  <c r="T19" i="12" s="1"/>
  <c r="T31" i="12" s="1"/>
  <c r="T35" i="12" s="1"/>
  <c r="T40" i="12" s="1"/>
  <c r="T42" i="12" s="1"/>
  <c r="U5" i="12"/>
  <c r="S8" i="12" l="1"/>
  <c r="T7" i="12"/>
  <c r="Q17" i="14"/>
  <c r="S8" i="14"/>
  <c r="S8" i="13"/>
  <c r="T7" i="14"/>
  <c r="T41" i="14" s="1"/>
  <c r="T7" i="13"/>
  <c r="T41" i="13" s="1"/>
  <c r="Q17" i="13"/>
  <c r="Q37" i="13"/>
  <c r="R17" i="14"/>
  <c r="U6" i="14"/>
  <c r="U13" i="14" s="1"/>
  <c r="T42" i="14"/>
  <c r="T42" i="13"/>
  <c r="U6" i="13"/>
  <c r="U13" i="13" s="1"/>
  <c r="R9" i="14"/>
  <c r="R9" i="13"/>
  <c r="U16" i="12"/>
  <c r="U6" i="12"/>
  <c r="U13" i="12" s="1"/>
  <c r="V48" i="14"/>
  <c r="U48" i="13"/>
  <c r="U16" i="14"/>
  <c r="U25" i="14"/>
  <c r="U19" i="14" s="1"/>
  <c r="U31" i="14" s="1"/>
  <c r="U35" i="14" s="1"/>
  <c r="U40" i="14" s="1"/>
  <c r="U54" i="14" s="1"/>
  <c r="V5" i="14"/>
  <c r="U16" i="13"/>
  <c r="V5" i="13"/>
  <c r="U25" i="13"/>
  <c r="U19" i="13" s="1"/>
  <c r="U31" i="13" s="1"/>
  <c r="U35" i="13" s="1"/>
  <c r="U40" i="13" s="1"/>
  <c r="U54" i="13" s="1"/>
  <c r="S14" i="13"/>
  <c r="S15" i="13" s="1"/>
  <c r="S14" i="14"/>
  <c r="S15" i="14" s="1"/>
  <c r="P38" i="14"/>
  <c r="P46" i="14" s="1"/>
  <c r="U32" i="14"/>
  <c r="R10" i="13"/>
  <c r="P38" i="13"/>
  <c r="P46" i="13" s="1"/>
  <c r="T32" i="13"/>
  <c r="U25" i="12"/>
  <c r="U19" i="12" s="1"/>
  <c r="U31" i="12" s="1"/>
  <c r="U35" i="12" s="1"/>
  <c r="U40" i="12" s="1"/>
  <c r="U42" i="12" s="1"/>
  <c r="V5" i="12"/>
  <c r="V48" i="12"/>
  <c r="T54" i="12"/>
  <c r="U32" i="12"/>
  <c r="U42" i="14" l="1"/>
  <c r="T8" i="12"/>
  <c r="U7" i="12"/>
  <c r="T8" i="14"/>
  <c r="T10" i="14" s="1"/>
  <c r="T37" i="14" s="1"/>
  <c r="S10" i="14"/>
  <c r="S37" i="14" s="1"/>
  <c r="U7" i="14"/>
  <c r="U41" i="14" s="1"/>
  <c r="T8" i="13"/>
  <c r="U7" i="13"/>
  <c r="U41" i="13" s="1"/>
  <c r="R17" i="13"/>
  <c r="R37" i="13"/>
  <c r="V6" i="14"/>
  <c r="V13" i="14" s="1"/>
  <c r="U42" i="13"/>
  <c r="V6" i="13"/>
  <c r="V13" i="13" s="1"/>
  <c r="S9" i="14"/>
  <c r="R38" i="14"/>
  <c r="R46" i="14" s="1"/>
  <c r="S9" i="13"/>
  <c r="V16" i="12"/>
  <c r="V6" i="12"/>
  <c r="V13" i="12" s="1"/>
  <c r="W48" i="14"/>
  <c r="V48" i="13"/>
  <c r="V16" i="14"/>
  <c r="V25" i="14"/>
  <c r="V19" i="14" s="1"/>
  <c r="V31" i="14" s="1"/>
  <c r="V35" i="14" s="1"/>
  <c r="V40" i="14" s="1"/>
  <c r="V54" i="14" s="1"/>
  <c r="W5" i="14"/>
  <c r="V16" i="13"/>
  <c r="V25" i="13"/>
  <c r="V19" i="13" s="1"/>
  <c r="V31" i="13" s="1"/>
  <c r="V35" i="13" s="1"/>
  <c r="V40" i="13" s="1"/>
  <c r="V54" i="13" s="1"/>
  <c r="W5" i="13"/>
  <c r="T14" i="13"/>
  <c r="T15" i="13" s="1"/>
  <c r="T14" i="14"/>
  <c r="T15" i="14" s="1"/>
  <c r="Q38" i="14"/>
  <c r="Q46" i="14" s="1"/>
  <c r="V32" i="14"/>
  <c r="Q38" i="13"/>
  <c r="Q46" i="13" s="1"/>
  <c r="U32" i="13"/>
  <c r="S10" i="13"/>
  <c r="V32" i="12"/>
  <c r="W48" i="12"/>
  <c r="V25" i="12"/>
  <c r="V19" i="12" s="1"/>
  <c r="V31" i="12" s="1"/>
  <c r="V35" i="12" s="1"/>
  <c r="V40" i="12" s="1"/>
  <c r="V42" i="12" s="1"/>
  <c r="W5" i="12"/>
  <c r="U54" i="12"/>
  <c r="V42" i="13" l="1"/>
  <c r="U8" i="12"/>
  <c r="V7" i="12"/>
  <c r="U8" i="14"/>
  <c r="U10" i="14" s="1"/>
  <c r="U37" i="14" s="1"/>
  <c r="S17" i="14"/>
  <c r="V7" i="14"/>
  <c r="V41" i="14" s="1"/>
  <c r="V7" i="13"/>
  <c r="V41" i="13" s="1"/>
  <c r="U8" i="13"/>
  <c r="S17" i="13"/>
  <c r="S37" i="13"/>
  <c r="T17" i="14"/>
  <c r="W6" i="14"/>
  <c r="W13" i="14" s="1"/>
  <c r="V42" i="14"/>
  <c r="W6" i="13"/>
  <c r="W13" i="13" s="1"/>
  <c r="T9" i="14"/>
  <c r="T9" i="13"/>
  <c r="W16" i="12"/>
  <c r="W6" i="12"/>
  <c r="W13" i="12" s="1"/>
  <c r="X48" i="14"/>
  <c r="W48" i="13"/>
  <c r="W16" i="14"/>
  <c r="X5" i="14"/>
  <c r="W25" i="14"/>
  <c r="W19" i="14" s="1"/>
  <c r="W31" i="14" s="1"/>
  <c r="W35" i="14" s="1"/>
  <c r="W40" i="14" s="1"/>
  <c r="W42" i="14" s="1"/>
  <c r="W16" i="13"/>
  <c r="W25" i="13"/>
  <c r="W19" i="13" s="1"/>
  <c r="W31" i="13" s="1"/>
  <c r="W35" i="13" s="1"/>
  <c r="W40" i="13" s="1"/>
  <c r="W42" i="13" s="1"/>
  <c r="X5" i="13"/>
  <c r="U14" i="13"/>
  <c r="U15" i="13" s="1"/>
  <c r="U14" i="14"/>
  <c r="U15" i="14" s="1"/>
  <c r="W32" i="14"/>
  <c r="T10" i="13"/>
  <c r="R38" i="13"/>
  <c r="R46" i="13" s="1"/>
  <c r="V32" i="13"/>
  <c r="X5" i="12"/>
  <c r="W25" i="12"/>
  <c r="W19" i="12" s="1"/>
  <c r="W31" i="12" s="1"/>
  <c r="W35" i="12" s="1"/>
  <c r="W40" i="12" s="1"/>
  <c r="W42" i="12" s="1"/>
  <c r="V54" i="12"/>
  <c r="W32" i="12"/>
  <c r="X48" i="12"/>
  <c r="V8" i="12" l="1"/>
  <c r="W7" i="12"/>
  <c r="V8" i="13"/>
  <c r="W7" i="14"/>
  <c r="W41" i="14" s="1"/>
  <c r="V8" i="14"/>
  <c r="V10" i="14" s="1"/>
  <c r="V37" i="14" s="1"/>
  <c r="W7" i="13"/>
  <c r="W41" i="13" s="1"/>
  <c r="T17" i="13"/>
  <c r="T37" i="13"/>
  <c r="U17" i="14"/>
  <c r="W54" i="14"/>
  <c r="X6" i="14"/>
  <c r="X13" i="14" s="1"/>
  <c r="X6" i="13"/>
  <c r="X13" i="13" s="1"/>
  <c r="W54" i="13"/>
  <c r="U9" i="14"/>
  <c r="U9" i="13"/>
  <c r="X16" i="12"/>
  <c r="X6" i="12"/>
  <c r="X13" i="12" s="1"/>
  <c r="Y48" i="14"/>
  <c r="X48" i="13"/>
  <c r="X16" i="14"/>
  <c r="X25" i="14"/>
  <c r="X19" i="14" s="1"/>
  <c r="X31" i="14" s="1"/>
  <c r="X35" i="14" s="1"/>
  <c r="X40" i="14" s="1"/>
  <c r="X42" i="14" s="1"/>
  <c r="Y5" i="14"/>
  <c r="X16" i="13"/>
  <c r="Y5" i="13"/>
  <c r="X25" i="13"/>
  <c r="X19" i="13" s="1"/>
  <c r="X31" i="13" s="1"/>
  <c r="X35" i="13" s="1"/>
  <c r="X40" i="13" s="1"/>
  <c r="X42" i="13" s="1"/>
  <c r="V14" i="13"/>
  <c r="V15" i="13" s="1"/>
  <c r="V14" i="14"/>
  <c r="S38" i="14"/>
  <c r="S46" i="14" s="1"/>
  <c r="X32" i="14"/>
  <c r="S38" i="13"/>
  <c r="S46" i="13" s="1"/>
  <c r="W32" i="13"/>
  <c r="U10" i="13"/>
  <c r="X32" i="12"/>
  <c r="X25" i="12"/>
  <c r="X19" i="12" s="1"/>
  <c r="X31" i="12" s="1"/>
  <c r="X35" i="12" s="1"/>
  <c r="X40" i="12" s="1"/>
  <c r="X42" i="12" s="1"/>
  <c r="Y5" i="12"/>
  <c r="W54" i="12"/>
  <c r="Y48" i="12"/>
  <c r="W8" i="12" l="1"/>
  <c r="X7" i="12"/>
  <c r="W8" i="13"/>
  <c r="W14" i="14"/>
  <c r="W15" i="14" s="1"/>
  <c r="W14" i="13"/>
  <c r="W15" i="13" s="1"/>
  <c r="X7" i="14"/>
  <c r="X41" i="14" s="1"/>
  <c r="W8" i="14"/>
  <c r="W10" i="14" s="1"/>
  <c r="W37" i="14" s="1"/>
  <c r="X7" i="13"/>
  <c r="X41" i="13" s="1"/>
  <c r="V15" i="14"/>
  <c r="V17" i="14" s="1"/>
  <c r="U17" i="13"/>
  <c r="U37" i="13"/>
  <c r="Y6" i="14"/>
  <c r="Y13" i="14" s="1"/>
  <c r="X54" i="14"/>
  <c r="X54" i="13"/>
  <c r="Y6" i="13"/>
  <c r="Y13" i="13" s="1"/>
  <c r="V9" i="14"/>
  <c r="V9" i="13"/>
  <c r="Y16" i="12"/>
  <c r="Y6" i="12"/>
  <c r="Y13" i="12" s="1"/>
  <c r="Z48" i="14"/>
  <c r="Y48" i="13"/>
  <c r="Y16" i="14"/>
  <c r="Y25" i="14"/>
  <c r="Y19" i="14" s="1"/>
  <c r="Y31" i="14" s="1"/>
  <c r="Y35" i="14" s="1"/>
  <c r="Y40" i="14" s="1"/>
  <c r="Y42" i="14" s="1"/>
  <c r="Z5" i="14"/>
  <c r="Y16" i="13"/>
  <c r="Y25" i="13"/>
  <c r="Y19" i="13" s="1"/>
  <c r="Y31" i="13" s="1"/>
  <c r="Y35" i="13" s="1"/>
  <c r="Y40" i="13" s="1"/>
  <c r="Y42" i="13" s="1"/>
  <c r="Z5" i="13"/>
  <c r="T38" i="14"/>
  <c r="T46" i="14" s="1"/>
  <c r="Y32" i="14"/>
  <c r="X32" i="13"/>
  <c r="V10" i="13"/>
  <c r="T38" i="13"/>
  <c r="T46" i="13" s="1"/>
  <c r="Z48" i="12"/>
  <c r="Y25" i="12"/>
  <c r="Y19" i="12" s="1"/>
  <c r="Y31" i="12" s="1"/>
  <c r="Y35" i="12" s="1"/>
  <c r="Y40" i="12" s="1"/>
  <c r="Y42" i="12" s="1"/>
  <c r="Z5" i="12"/>
  <c r="X54" i="12"/>
  <c r="Y32" i="12"/>
  <c r="X8" i="13" l="1"/>
  <c r="X8" i="12"/>
  <c r="Y7" i="12"/>
  <c r="X8" i="14"/>
  <c r="X10" i="14" s="1"/>
  <c r="X37" i="14" s="1"/>
  <c r="Y7" i="14"/>
  <c r="Y41" i="14" s="1"/>
  <c r="X14" i="14"/>
  <c r="X15" i="14" s="1"/>
  <c r="W17" i="14"/>
  <c r="X14" i="13"/>
  <c r="X15" i="13" s="1"/>
  <c r="Y7" i="13"/>
  <c r="Y14" i="13" s="1"/>
  <c r="Y15" i="13" s="1"/>
  <c r="V17" i="13"/>
  <c r="V37" i="13"/>
  <c r="Z6" i="14"/>
  <c r="Z13" i="14" s="1"/>
  <c r="Y54" i="14"/>
  <c r="Z6" i="13"/>
  <c r="Z13" i="13" s="1"/>
  <c r="Y54" i="13"/>
  <c r="W9" i="14"/>
  <c r="W9" i="13"/>
  <c r="Z16" i="12"/>
  <c r="Z6" i="12"/>
  <c r="Z13" i="12" s="1"/>
  <c r="AA48" i="14"/>
  <c r="Z48" i="13"/>
  <c r="Z16" i="14"/>
  <c r="Z25" i="14"/>
  <c r="Z19" i="14" s="1"/>
  <c r="Z31" i="14" s="1"/>
  <c r="Z35" i="14" s="1"/>
  <c r="Z40" i="14" s="1"/>
  <c r="Z42" i="14" s="1"/>
  <c r="AA5" i="14"/>
  <c r="AA58" i="14" s="1"/>
  <c r="Z16" i="13"/>
  <c r="AA5" i="13"/>
  <c r="Z25" i="13"/>
  <c r="Z19" i="13" s="1"/>
  <c r="Z31" i="13" s="1"/>
  <c r="Z35" i="13" s="1"/>
  <c r="Z40" i="13" s="1"/>
  <c r="Z42" i="13" s="1"/>
  <c r="Z32" i="14"/>
  <c r="U38" i="14"/>
  <c r="U46" i="14" s="1"/>
  <c r="U38" i="13"/>
  <c r="U46" i="13" s="1"/>
  <c r="W10" i="13"/>
  <c r="Y32" i="13"/>
  <c r="AA5" i="12"/>
  <c r="Z25" i="12"/>
  <c r="Z19" i="12" s="1"/>
  <c r="Z31" i="12" s="1"/>
  <c r="Z35" i="12" s="1"/>
  <c r="Z40" i="12" s="1"/>
  <c r="Z42" i="12" s="1"/>
  <c r="Z32" i="12"/>
  <c r="Y54" i="12"/>
  <c r="AA48" i="12"/>
  <c r="Y8" i="12" l="1"/>
  <c r="Z7" i="12"/>
  <c r="Y14" i="14"/>
  <c r="Y15" i="14" s="1"/>
  <c r="X17" i="14"/>
  <c r="Y8" i="14"/>
  <c r="Y10" i="14" s="1"/>
  <c r="Y37" i="14" s="1"/>
  <c r="Z7" i="14"/>
  <c r="Z41" i="14" s="1"/>
  <c r="Y41" i="13"/>
  <c r="Y8" i="13"/>
  <c r="Z7" i="13"/>
  <c r="Z41" i="13" s="1"/>
  <c r="W17" i="13"/>
  <c r="W37" i="13"/>
  <c r="AA7" i="14"/>
  <c r="AA41" i="14" s="1"/>
  <c r="AA42" i="14"/>
  <c r="AA6" i="14"/>
  <c r="AA13" i="14" s="1"/>
  <c r="Z54" i="14"/>
  <c r="Z54" i="13"/>
  <c r="AA6" i="13"/>
  <c r="AA13" i="13" s="1"/>
  <c r="X9" i="14"/>
  <c r="X9" i="13"/>
  <c r="AA16" i="12"/>
  <c r="AA6" i="12"/>
  <c r="AA13" i="12" s="1"/>
  <c r="AB48" i="14"/>
  <c r="AA48" i="13"/>
  <c r="AA16" i="14"/>
  <c r="AB5" i="14"/>
  <c r="AB58" i="14" s="1"/>
  <c r="AA25" i="14"/>
  <c r="AA19" i="14" s="1"/>
  <c r="AA31" i="14" s="1"/>
  <c r="AA35" i="14" s="1"/>
  <c r="AA40" i="14" s="1"/>
  <c r="AA16" i="13"/>
  <c r="AA25" i="13"/>
  <c r="AA19" i="13" s="1"/>
  <c r="AA31" i="13" s="1"/>
  <c r="AA35" i="13" s="1"/>
  <c r="AA40" i="13" s="1"/>
  <c r="AA42" i="13" s="1"/>
  <c r="AB5" i="13"/>
  <c r="V38" i="14"/>
  <c r="V46" i="14" s="1"/>
  <c r="AA32" i="14"/>
  <c r="V38" i="13"/>
  <c r="V46" i="13" s="1"/>
  <c r="Z32" i="13"/>
  <c r="X10" i="13"/>
  <c r="AB48" i="12"/>
  <c r="AA32" i="12"/>
  <c r="Z54" i="12"/>
  <c r="AA25" i="12"/>
  <c r="AA19" i="12" s="1"/>
  <c r="AA31" i="12" s="1"/>
  <c r="AA35" i="12" s="1"/>
  <c r="AA40" i="12" s="1"/>
  <c r="AA42" i="12" s="1"/>
  <c r="AB5" i="12"/>
  <c r="Z8" i="12" l="1"/>
  <c r="Z14" i="13"/>
  <c r="Z15" i="13" s="1"/>
  <c r="AA7" i="12"/>
  <c r="Z8" i="14"/>
  <c r="Z10" i="14" s="1"/>
  <c r="Z37" i="14" s="1"/>
  <c r="Z8" i="13"/>
  <c r="Z14" i="14"/>
  <c r="Z15" i="14" s="1"/>
  <c r="Y17" i="14"/>
  <c r="AA7" i="13"/>
  <c r="AA14" i="13" s="1"/>
  <c r="AA15" i="13" s="1"/>
  <c r="X17" i="13"/>
  <c r="X37" i="13"/>
  <c r="AA8" i="14"/>
  <c r="AA10" i="14" s="1"/>
  <c r="AA37" i="14" s="1"/>
  <c r="AA54" i="14"/>
  <c r="AA50" i="14"/>
  <c r="AB6" i="14"/>
  <c r="AB13" i="14" s="1"/>
  <c r="AB42" i="14"/>
  <c r="AB7" i="14"/>
  <c r="AB41" i="14" s="1"/>
  <c r="AA54" i="13"/>
  <c r="AB6" i="13"/>
  <c r="AB13" i="13" s="1"/>
  <c r="AB42" i="13"/>
  <c r="Y9" i="14"/>
  <c r="Y9" i="13"/>
  <c r="AB16" i="12"/>
  <c r="AB6" i="12"/>
  <c r="AB13" i="12" s="1"/>
  <c r="AC48" i="14"/>
  <c r="AB48" i="13"/>
  <c r="AB16" i="14"/>
  <c r="AB25" i="14"/>
  <c r="AB19" i="14" s="1"/>
  <c r="AB31" i="14" s="1"/>
  <c r="AB35" i="14" s="1"/>
  <c r="AB40" i="14" s="1"/>
  <c r="AC5" i="14"/>
  <c r="AC58" i="14" s="1"/>
  <c r="AB16" i="13"/>
  <c r="AB25" i="13"/>
  <c r="AB19" i="13" s="1"/>
  <c r="AB31" i="13" s="1"/>
  <c r="AB35" i="13" s="1"/>
  <c r="AB40" i="13" s="1"/>
  <c r="AC5" i="13"/>
  <c r="AA14" i="14"/>
  <c r="AA15" i="14" s="1"/>
  <c r="AB32" i="14"/>
  <c r="W38" i="14"/>
  <c r="W46" i="14" s="1"/>
  <c r="Y10" i="13"/>
  <c r="W38" i="13"/>
  <c r="W46" i="13" s="1"/>
  <c r="AA32" i="13"/>
  <c r="AA54" i="12"/>
  <c r="AB32" i="12"/>
  <c r="AC48" i="12"/>
  <c r="AB25" i="12"/>
  <c r="AB19" i="12" s="1"/>
  <c r="AB31" i="12" s="1"/>
  <c r="AB35" i="12" s="1"/>
  <c r="AB40" i="12" s="1"/>
  <c r="AB42" i="12" s="1"/>
  <c r="AC5" i="12"/>
  <c r="AA8" i="12" l="1"/>
  <c r="AA8" i="13"/>
  <c r="AB7" i="12"/>
  <c r="Z17" i="14"/>
  <c r="AA41" i="13"/>
  <c r="AB7" i="13"/>
  <c r="AB41" i="13" s="1"/>
  <c r="AA51" i="14"/>
  <c r="AA52" i="14" s="1"/>
  <c r="AA56" i="14" s="1"/>
  <c r="AA57" i="14" s="1"/>
  <c r="Y17" i="13"/>
  <c r="Y37" i="13"/>
  <c r="AB8" i="14"/>
  <c r="AB10" i="14" s="1"/>
  <c r="AB37" i="14" s="1"/>
  <c r="AA17" i="14"/>
  <c r="AC42" i="14"/>
  <c r="AC6" i="14"/>
  <c r="AC13" i="14" s="1"/>
  <c r="AB54" i="14"/>
  <c r="AB50" i="14"/>
  <c r="AC6" i="13"/>
  <c r="AC13" i="13" s="1"/>
  <c r="AB54" i="13"/>
  <c r="Z9" i="14"/>
  <c r="X38" i="13"/>
  <c r="X46" i="13" s="1"/>
  <c r="Z9" i="13"/>
  <c r="AC16" i="12"/>
  <c r="AC6" i="12"/>
  <c r="AC13" i="12" s="1"/>
  <c r="AD48" i="14"/>
  <c r="AC48" i="13"/>
  <c r="AC16" i="14"/>
  <c r="AD5" i="14"/>
  <c r="AD58" i="14" s="1"/>
  <c r="AC25" i="14"/>
  <c r="AC19" i="14" s="1"/>
  <c r="AC31" i="14" s="1"/>
  <c r="AC35" i="14" s="1"/>
  <c r="AC40" i="14" s="1"/>
  <c r="AC16" i="13"/>
  <c r="AD5" i="13"/>
  <c r="AC25" i="13"/>
  <c r="AC19" i="13" s="1"/>
  <c r="AC31" i="13" s="1"/>
  <c r="AC35" i="13" s="1"/>
  <c r="AC40" i="13" s="1"/>
  <c r="AC42" i="13" s="1"/>
  <c r="AB14" i="14"/>
  <c r="AB15" i="14" s="1"/>
  <c r="X38" i="14"/>
  <c r="X46" i="14" s="1"/>
  <c r="AC32" i="14"/>
  <c r="AB32" i="13"/>
  <c r="Z10" i="13"/>
  <c r="AD48" i="12"/>
  <c r="AC25" i="12"/>
  <c r="AC19" i="12" s="1"/>
  <c r="AC31" i="12" s="1"/>
  <c r="AC35" i="12" s="1"/>
  <c r="AC40" i="12" s="1"/>
  <c r="AC42" i="12" s="1"/>
  <c r="AD5" i="12"/>
  <c r="AC32" i="12"/>
  <c r="AB54" i="12"/>
  <c r="AB8" i="12" l="1"/>
  <c r="AB8" i="13"/>
  <c r="AC7" i="12"/>
  <c r="AC7" i="14"/>
  <c r="AC41" i="14" s="1"/>
  <c r="AB14" i="13"/>
  <c r="AB15" i="13" s="1"/>
  <c r="AC7" i="13"/>
  <c r="AC41" i="13" s="1"/>
  <c r="AB51" i="14"/>
  <c r="AB52" i="14" s="1"/>
  <c r="AB56" i="14" s="1"/>
  <c r="AB57" i="14" s="1"/>
  <c r="Z17" i="13"/>
  <c r="Z37" i="13"/>
  <c r="AC8" i="14"/>
  <c r="AC10" i="14" s="1"/>
  <c r="AC37" i="14" s="1"/>
  <c r="AB17" i="14"/>
  <c r="AC54" i="14"/>
  <c r="AC50" i="14"/>
  <c r="AD6" i="14"/>
  <c r="AD13" i="14" s="1"/>
  <c r="AD42" i="14"/>
  <c r="AC54" i="13"/>
  <c r="AD6" i="13"/>
  <c r="AD13" i="13" s="1"/>
  <c r="Y38" i="14"/>
  <c r="Y46" i="14" s="1"/>
  <c r="AA9" i="14"/>
  <c r="Y38" i="13"/>
  <c r="Y46" i="13" s="1"/>
  <c r="AA9" i="13"/>
  <c r="AD16" i="12"/>
  <c r="AD6" i="12"/>
  <c r="AD13" i="12" s="1"/>
  <c r="AE48" i="14"/>
  <c r="AD48" i="13"/>
  <c r="AD16" i="14"/>
  <c r="AE5" i="14"/>
  <c r="AE58" i="14" s="1"/>
  <c r="AD25" i="14"/>
  <c r="AD19" i="14" s="1"/>
  <c r="AD31" i="14" s="1"/>
  <c r="AD35" i="14" s="1"/>
  <c r="AD40" i="14" s="1"/>
  <c r="AD16" i="13"/>
  <c r="AD25" i="13"/>
  <c r="AD19" i="13" s="1"/>
  <c r="AD31" i="13" s="1"/>
  <c r="AD35" i="13" s="1"/>
  <c r="AD40" i="13" s="1"/>
  <c r="AD42" i="13" s="1"/>
  <c r="AE5" i="13"/>
  <c r="AD32" i="14"/>
  <c r="AA10" i="13"/>
  <c r="AC32" i="13"/>
  <c r="AC54" i="12"/>
  <c r="AE48" i="12"/>
  <c r="AD32" i="12"/>
  <c r="AD25" i="12"/>
  <c r="AD19" i="12" s="1"/>
  <c r="AD31" i="12" s="1"/>
  <c r="AD35" i="12" s="1"/>
  <c r="AD40" i="12" s="1"/>
  <c r="AD42" i="12" s="1"/>
  <c r="AE5" i="12"/>
  <c r="AC8" i="12" l="1"/>
  <c r="AC14" i="14"/>
  <c r="AC15" i="14" s="1"/>
  <c r="AC17" i="14" s="1"/>
  <c r="AD7" i="12"/>
  <c r="AC14" i="13"/>
  <c r="AC15" i="13" s="1"/>
  <c r="AD7" i="14"/>
  <c r="AD14" i="14" s="1"/>
  <c r="AD15" i="14" s="1"/>
  <c r="AC8" i="13"/>
  <c r="AD7" i="13"/>
  <c r="AD41" i="13" s="1"/>
  <c r="AC51" i="14"/>
  <c r="AC52" i="14" s="1"/>
  <c r="AC56" i="14" s="1"/>
  <c r="AC57" i="14" s="1"/>
  <c r="AA17" i="13"/>
  <c r="AA37" i="13"/>
  <c r="AD8" i="14"/>
  <c r="AD10" i="14" s="1"/>
  <c r="AD37" i="14" s="1"/>
  <c r="AD54" i="14"/>
  <c r="AD50" i="14"/>
  <c r="AE42" i="14"/>
  <c r="AE6" i="14"/>
  <c r="AE13" i="14" s="1"/>
  <c r="AD54" i="13"/>
  <c r="AE6" i="13"/>
  <c r="AE13" i="13" s="1"/>
  <c r="AB9" i="14"/>
  <c r="Z38" i="14"/>
  <c r="Z46" i="14" s="1"/>
  <c r="AB9" i="13"/>
  <c r="AE16" i="12"/>
  <c r="AE6" i="12"/>
  <c r="AE13" i="12" s="1"/>
  <c r="AF48" i="14"/>
  <c r="AE48" i="13"/>
  <c r="AE16" i="14"/>
  <c r="AE25" i="14"/>
  <c r="AE19" i="14" s="1"/>
  <c r="AE31" i="14" s="1"/>
  <c r="AE35" i="14" s="1"/>
  <c r="AE40" i="14" s="1"/>
  <c r="AF5" i="14"/>
  <c r="AF58" i="14" s="1"/>
  <c r="AE16" i="13"/>
  <c r="AE25" i="13"/>
  <c r="AE19" i="13" s="1"/>
  <c r="AE31" i="13" s="1"/>
  <c r="AE35" i="13" s="1"/>
  <c r="AE40" i="13" s="1"/>
  <c r="AE42" i="13" s="1"/>
  <c r="AF5" i="13"/>
  <c r="AE32" i="14"/>
  <c r="Z38" i="13"/>
  <c r="Z46" i="13" s="1"/>
  <c r="AD32" i="13"/>
  <c r="AB10" i="13"/>
  <c r="AE25" i="12"/>
  <c r="AE19" i="12" s="1"/>
  <c r="AE31" i="12" s="1"/>
  <c r="AE35" i="12" s="1"/>
  <c r="AE40" i="12" s="1"/>
  <c r="AE42" i="12" s="1"/>
  <c r="AF5" i="12"/>
  <c r="AE32" i="12"/>
  <c r="AF48" i="12"/>
  <c r="AD54" i="12"/>
  <c r="AD8" i="12" l="1"/>
  <c r="AD14" i="13"/>
  <c r="AD15" i="13" s="1"/>
  <c r="AE7" i="12"/>
  <c r="AD41" i="14"/>
  <c r="AE7" i="14"/>
  <c r="AE41" i="14" s="1"/>
  <c r="AD8" i="13"/>
  <c r="AE7" i="13"/>
  <c r="AE41" i="13" s="1"/>
  <c r="AD51" i="14"/>
  <c r="AD52" i="14" s="1"/>
  <c r="AD56" i="14" s="1"/>
  <c r="AD57" i="14" s="1"/>
  <c r="AB17" i="13"/>
  <c r="AB37" i="13"/>
  <c r="AE8" i="14"/>
  <c r="AE10" i="14" s="1"/>
  <c r="AE37" i="14" s="1"/>
  <c r="AD17" i="14"/>
  <c r="AF42" i="14"/>
  <c r="AF6" i="14"/>
  <c r="AF13" i="14" s="1"/>
  <c r="AE54" i="14"/>
  <c r="AE50" i="14"/>
  <c r="AF6" i="13"/>
  <c r="AF13" i="13" s="1"/>
  <c r="AE54" i="13"/>
  <c r="AA38" i="14"/>
  <c r="AA46" i="14" s="1"/>
  <c r="AC9" i="14"/>
  <c r="AC9" i="13"/>
  <c r="AF16" i="12"/>
  <c r="AF6" i="12"/>
  <c r="AF13" i="12" s="1"/>
  <c r="AG48" i="14"/>
  <c r="AF48" i="13"/>
  <c r="AF16" i="14"/>
  <c r="AG5" i="14"/>
  <c r="AG58" i="14" s="1"/>
  <c r="AF25" i="14"/>
  <c r="AF19" i="14" s="1"/>
  <c r="AF31" i="14" s="1"/>
  <c r="AF35" i="14" s="1"/>
  <c r="AF40" i="14" s="1"/>
  <c r="AF16" i="13"/>
  <c r="AF25" i="13"/>
  <c r="AF19" i="13" s="1"/>
  <c r="AF31" i="13" s="1"/>
  <c r="AF35" i="13" s="1"/>
  <c r="AF40" i="13" s="1"/>
  <c r="AF42" i="13" s="1"/>
  <c r="AG5" i="13"/>
  <c r="AF32" i="14"/>
  <c r="AA38" i="13"/>
  <c r="AA46" i="13" s="1"/>
  <c r="AC10" i="13"/>
  <c r="AE32" i="13"/>
  <c r="AE54" i="12"/>
  <c r="AG48" i="12"/>
  <c r="AF32" i="12"/>
  <c r="AF25" i="12"/>
  <c r="AF19" i="12" s="1"/>
  <c r="AF31" i="12" s="1"/>
  <c r="AF35" i="12" s="1"/>
  <c r="AF40" i="12" s="1"/>
  <c r="AF42" i="12" s="1"/>
  <c r="AG5" i="12"/>
  <c r="AE8" i="12" l="1"/>
  <c r="AF7" i="12"/>
  <c r="AE14" i="14"/>
  <c r="AE15" i="14" s="1"/>
  <c r="AE17" i="14" s="1"/>
  <c r="AE8" i="13"/>
  <c r="AE14" i="13"/>
  <c r="AE15" i="13" s="1"/>
  <c r="AF7" i="14"/>
  <c r="AF41" i="14" s="1"/>
  <c r="AF7" i="13"/>
  <c r="AF41" i="13" s="1"/>
  <c r="AE51" i="14"/>
  <c r="AE52" i="14" s="1"/>
  <c r="AE56" i="14" s="1"/>
  <c r="AE57" i="14" s="1"/>
  <c r="AC17" i="13"/>
  <c r="AC37" i="13"/>
  <c r="AF8" i="14"/>
  <c r="AF10" i="14" s="1"/>
  <c r="AF37" i="14" s="1"/>
  <c r="AG42" i="14"/>
  <c r="AG6" i="14"/>
  <c r="AG13" i="14" s="1"/>
  <c r="AF54" i="14"/>
  <c r="AF50" i="14"/>
  <c r="AG6" i="13"/>
  <c r="AG13" i="13" s="1"/>
  <c r="AF54" i="13"/>
  <c r="AD9" i="14"/>
  <c r="AD9" i="13"/>
  <c r="AG6" i="12"/>
  <c r="AG13" i="12" s="1"/>
  <c r="AH48" i="14"/>
  <c r="AG48" i="13"/>
  <c r="AG16" i="14"/>
  <c r="AG25" i="14"/>
  <c r="AG19" i="14" s="1"/>
  <c r="AG31" i="14" s="1"/>
  <c r="AG35" i="14" s="1"/>
  <c r="AG40" i="14" s="1"/>
  <c r="AH5" i="14"/>
  <c r="AH58" i="14" s="1"/>
  <c r="AG16" i="13"/>
  <c r="AH5" i="13"/>
  <c r="AG25" i="13"/>
  <c r="AG19" i="13" s="1"/>
  <c r="AG31" i="13" s="1"/>
  <c r="AG35" i="13" s="1"/>
  <c r="AG40" i="13" s="1"/>
  <c r="AG42" i="13" s="1"/>
  <c r="AG16" i="12"/>
  <c r="AB38" i="14"/>
  <c r="AB46" i="14" s="1"/>
  <c r="AG32" i="14"/>
  <c r="AD10" i="13"/>
  <c r="AB38" i="13"/>
  <c r="AB46" i="13" s="1"/>
  <c r="AF32" i="13"/>
  <c r="AF54" i="12"/>
  <c r="AG32" i="12"/>
  <c r="AH48" i="12"/>
  <c r="AG25" i="12"/>
  <c r="AG19" i="12" s="1"/>
  <c r="AG31" i="12" s="1"/>
  <c r="AG35" i="12" s="1"/>
  <c r="AG40" i="12" s="1"/>
  <c r="AG42" i="12" s="1"/>
  <c r="AH5" i="12"/>
  <c r="AF8" i="12" l="1"/>
  <c r="AG7" i="12"/>
  <c r="AG41" i="12" s="1"/>
  <c r="AF14" i="14"/>
  <c r="AF15" i="14" s="1"/>
  <c r="AF17" i="14" s="1"/>
  <c r="AF14" i="13"/>
  <c r="AF15" i="13" s="1"/>
  <c r="AF8" i="13"/>
  <c r="AF51" i="14"/>
  <c r="AF52" i="14" s="1"/>
  <c r="AF56" i="14" s="1"/>
  <c r="AF57" i="14" s="1"/>
  <c r="AD17" i="13"/>
  <c r="AD37" i="13"/>
  <c r="AG7" i="14"/>
  <c r="AG14" i="14" s="1"/>
  <c r="AG15" i="14" s="1"/>
  <c r="AG7" i="13"/>
  <c r="AG14" i="13" s="1"/>
  <c r="AG15" i="13" s="1"/>
  <c r="AG54" i="14"/>
  <c r="AG50" i="14"/>
  <c r="AH6" i="14"/>
  <c r="AH13" i="14" s="1"/>
  <c r="AH42" i="14"/>
  <c r="AG54" i="13"/>
  <c r="AH42" i="13"/>
  <c r="AH6" i="13"/>
  <c r="AH13" i="13" s="1"/>
  <c r="AE9" i="14"/>
  <c r="AE9" i="13"/>
  <c r="AH6" i="12"/>
  <c r="AH13" i="12" s="1"/>
  <c r="AI48" i="14"/>
  <c r="AH48" i="13"/>
  <c r="AH16" i="14"/>
  <c r="AH25" i="14"/>
  <c r="AH19" i="14" s="1"/>
  <c r="AH31" i="14" s="1"/>
  <c r="AH35" i="14" s="1"/>
  <c r="AH40" i="14" s="1"/>
  <c r="AI5" i="14"/>
  <c r="AI58" i="14" s="1"/>
  <c r="AH16" i="13"/>
  <c r="AH25" i="13"/>
  <c r="AH19" i="13" s="1"/>
  <c r="AH31" i="13" s="1"/>
  <c r="AH35" i="13" s="1"/>
  <c r="AH40" i="13" s="1"/>
  <c r="AI5" i="13"/>
  <c r="AH16" i="12"/>
  <c r="AH32" i="14"/>
  <c r="AC38" i="14"/>
  <c r="AC46" i="14" s="1"/>
  <c r="AG32" i="13"/>
  <c r="AC38" i="13"/>
  <c r="AC46" i="13" s="1"/>
  <c r="AE10" i="13"/>
  <c r="AH32" i="12"/>
  <c r="AI5" i="12"/>
  <c r="AH25" i="12"/>
  <c r="AH19" i="12" s="1"/>
  <c r="AH31" i="12" s="1"/>
  <c r="AH35" i="12" s="1"/>
  <c r="AH40" i="12" s="1"/>
  <c r="AH42" i="12" s="1"/>
  <c r="AI48" i="12"/>
  <c r="AG54" i="12"/>
  <c r="AG8" i="12" l="1"/>
  <c r="AH7" i="12"/>
  <c r="AH41" i="12" s="1"/>
  <c r="AG51" i="14"/>
  <c r="AG52" i="14" s="1"/>
  <c r="AG56" i="14" s="1"/>
  <c r="AG57" i="14" s="1"/>
  <c r="AE17" i="13"/>
  <c r="AE37" i="13"/>
  <c r="AH7" i="14"/>
  <c r="AH41" i="14" s="1"/>
  <c r="AG41" i="14"/>
  <c r="AG8" i="14"/>
  <c r="AH7" i="13"/>
  <c r="AH41" i="13" s="1"/>
  <c r="AG41" i="13"/>
  <c r="AG8" i="13"/>
  <c r="AI6" i="14"/>
  <c r="AI13" i="14" s="1"/>
  <c r="AI42" i="14"/>
  <c r="AH54" i="14"/>
  <c r="AH50" i="14"/>
  <c r="AH54" i="13"/>
  <c r="AI6" i="13"/>
  <c r="AI13" i="13" s="1"/>
  <c r="AF9" i="14"/>
  <c r="AF9" i="13"/>
  <c r="AI6" i="12"/>
  <c r="AI13" i="12" s="1"/>
  <c r="AJ48" i="14"/>
  <c r="AI48" i="13"/>
  <c r="AI16" i="14"/>
  <c r="AI25" i="14"/>
  <c r="AI19" i="14" s="1"/>
  <c r="AI31" i="14" s="1"/>
  <c r="AI35" i="14" s="1"/>
  <c r="AI40" i="14" s="1"/>
  <c r="AJ5" i="14"/>
  <c r="AJ58" i="14" s="1"/>
  <c r="AI16" i="13"/>
  <c r="AJ5" i="13"/>
  <c r="AI25" i="13"/>
  <c r="AI19" i="13" s="1"/>
  <c r="AI31" i="13" s="1"/>
  <c r="AI35" i="13" s="1"/>
  <c r="AI40" i="13" s="1"/>
  <c r="AI42" i="13" s="1"/>
  <c r="AI16" i="12"/>
  <c r="AD38" i="14"/>
  <c r="AD46" i="14" s="1"/>
  <c r="AI32" i="14"/>
  <c r="AD38" i="13"/>
  <c r="AD46" i="13" s="1"/>
  <c r="AF10" i="13"/>
  <c r="AH32" i="13"/>
  <c r="AI25" i="12"/>
  <c r="AI19" i="12" s="1"/>
  <c r="AI31" i="12" s="1"/>
  <c r="AI35" i="12" s="1"/>
  <c r="AI40" i="12" s="1"/>
  <c r="AI42" i="12" s="1"/>
  <c r="AJ5" i="12"/>
  <c r="AI32" i="12"/>
  <c r="AJ48" i="12"/>
  <c r="AH54" i="12"/>
  <c r="AH8" i="12" l="1"/>
  <c r="AI7" i="12"/>
  <c r="AI41" i="12" s="1"/>
  <c r="AH51" i="14"/>
  <c r="AH52" i="14" s="1"/>
  <c r="AH56" i="14" s="1"/>
  <c r="AH57" i="14" s="1"/>
  <c r="AF17" i="13"/>
  <c r="AF37" i="13"/>
  <c r="AH14" i="14"/>
  <c r="AH15" i="14" s="1"/>
  <c r="AH14" i="13"/>
  <c r="AH15" i="13" s="1"/>
  <c r="AG10" i="14"/>
  <c r="AH8" i="14"/>
  <c r="AH8" i="13"/>
  <c r="AI7" i="14"/>
  <c r="AI41" i="14" s="1"/>
  <c r="AI7" i="13"/>
  <c r="AI41" i="13" s="1"/>
  <c r="AJ42" i="14"/>
  <c r="AJ6" i="14"/>
  <c r="AJ13" i="14" s="1"/>
  <c r="AI54" i="14"/>
  <c r="AI50" i="14"/>
  <c r="AJ6" i="13"/>
  <c r="AJ13" i="13" s="1"/>
  <c r="AI54" i="13"/>
  <c r="AG9" i="14"/>
  <c r="AF38" i="14"/>
  <c r="AF46" i="14" s="1"/>
  <c r="AG9" i="13"/>
  <c r="AJ6" i="12"/>
  <c r="AJ13" i="12" s="1"/>
  <c r="AK48" i="14"/>
  <c r="AJ48" i="13"/>
  <c r="AJ16" i="14"/>
  <c r="AK5" i="14"/>
  <c r="AK58" i="14" s="1"/>
  <c r="AJ25" i="14"/>
  <c r="AJ19" i="14" s="1"/>
  <c r="AJ31" i="14" s="1"/>
  <c r="AJ35" i="14" s="1"/>
  <c r="AJ40" i="14" s="1"/>
  <c r="AJ16" i="13"/>
  <c r="AK5" i="13"/>
  <c r="AJ25" i="13"/>
  <c r="AJ19" i="13" s="1"/>
  <c r="AJ31" i="13" s="1"/>
  <c r="AJ35" i="13" s="1"/>
  <c r="AJ40" i="13" s="1"/>
  <c r="AJ42" i="13" s="1"/>
  <c r="AJ16" i="12"/>
  <c r="AE38" i="14"/>
  <c r="AE46" i="14" s="1"/>
  <c r="AJ32" i="14"/>
  <c r="AI32" i="13"/>
  <c r="AG10" i="13"/>
  <c r="AE38" i="13"/>
  <c r="AE46" i="13" s="1"/>
  <c r="AJ25" i="12"/>
  <c r="AJ19" i="12" s="1"/>
  <c r="AJ31" i="12" s="1"/>
  <c r="AJ35" i="12" s="1"/>
  <c r="AJ40" i="12" s="1"/>
  <c r="AJ42" i="12" s="1"/>
  <c r="AK5" i="12"/>
  <c r="AI54" i="12"/>
  <c r="AK48" i="12"/>
  <c r="AJ32" i="12"/>
  <c r="AI8" i="12" l="1"/>
  <c r="AJ7" i="12"/>
  <c r="AJ41" i="12" s="1"/>
  <c r="AI51" i="14"/>
  <c r="AI52" i="14" s="1"/>
  <c r="AI56" i="14" s="1"/>
  <c r="AI57" i="14" s="1"/>
  <c r="AG17" i="14"/>
  <c r="AG37" i="14"/>
  <c r="AG17" i="13"/>
  <c r="AG37" i="13"/>
  <c r="AI14" i="14"/>
  <c r="AI15" i="14" s="1"/>
  <c r="AJ7" i="13"/>
  <c r="AJ41" i="13" s="1"/>
  <c r="AI8" i="14"/>
  <c r="AH10" i="14"/>
  <c r="AI14" i="13"/>
  <c r="AI15" i="13" s="1"/>
  <c r="AJ7" i="14"/>
  <c r="AJ41" i="14" s="1"/>
  <c r="AI8" i="13"/>
  <c r="AJ54" i="14"/>
  <c r="AJ50" i="14"/>
  <c r="AK6" i="14"/>
  <c r="AK13" i="14" s="1"/>
  <c r="AK42" i="14"/>
  <c r="AJ54" i="13"/>
  <c r="AK6" i="13"/>
  <c r="AK13" i="13" s="1"/>
  <c r="AH9" i="14"/>
  <c r="AF38" i="13"/>
  <c r="AF46" i="13" s="1"/>
  <c r="AH9" i="13"/>
  <c r="AK6" i="12"/>
  <c r="AK13" i="12" s="1"/>
  <c r="AL48" i="14"/>
  <c r="AK48" i="13"/>
  <c r="AK16" i="14"/>
  <c r="AK25" i="14"/>
  <c r="AK19" i="14" s="1"/>
  <c r="AK31" i="14" s="1"/>
  <c r="AK35" i="14" s="1"/>
  <c r="AK40" i="14" s="1"/>
  <c r="AL5" i="14"/>
  <c r="AL58" i="14" s="1"/>
  <c r="AK16" i="13"/>
  <c r="AL5" i="13"/>
  <c r="AK25" i="13"/>
  <c r="AK19" i="13" s="1"/>
  <c r="AK31" i="13" s="1"/>
  <c r="AK35" i="13" s="1"/>
  <c r="AK40" i="13" s="1"/>
  <c r="AK42" i="13" s="1"/>
  <c r="AK16" i="12"/>
  <c r="AK32" i="14"/>
  <c r="AJ32" i="13"/>
  <c r="AH10" i="13"/>
  <c r="AJ54" i="12"/>
  <c r="AL48" i="12"/>
  <c r="AK25" i="12"/>
  <c r="AK19" i="12" s="1"/>
  <c r="AK31" i="12" s="1"/>
  <c r="AK35" i="12" s="1"/>
  <c r="AK40" i="12" s="1"/>
  <c r="AK42" i="12" s="1"/>
  <c r="AL5" i="12"/>
  <c r="AK32" i="12"/>
  <c r="AJ8" i="12" l="1"/>
  <c r="AK7" i="12"/>
  <c r="AK41" i="12" s="1"/>
  <c r="AK7" i="14"/>
  <c r="AK41" i="14" s="1"/>
  <c r="AJ51" i="14"/>
  <c r="AJ52" i="14" s="1"/>
  <c r="AJ56" i="14" s="1"/>
  <c r="AJ57" i="14" s="1"/>
  <c r="AH17" i="14"/>
  <c r="AH37" i="14"/>
  <c r="AH17" i="13"/>
  <c r="AH37" i="13"/>
  <c r="AJ14" i="13"/>
  <c r="AJ15" i="13" s="1"/>
  <c r="AJ8" i="13"/>
  <c r="AJ14" i="14"/>
  <c r="AJ15" i="14" s="1"/>
  <c r="AJ8" i="14"/>
  <c r="AI10" i="14"/>
  <c r="AK7" i="13"/>
  <c r="AK14" i="13" s="1"/>
  <c r="AK15" i="13" s="1"/>
  <c r="AL42" i="14"/>
  <c r="AL6" i="14"/>
  <c r="AL13" i="14" s="1"/>
  <c r="AK54" i="14"/>
  <c r="AK50" i="14"/>
  <c r="AK54" i="13"/>
  <c r="AL6" i="13"/>
  <c r="AL13" i="13" s="1"/>
  <c r="AI9" i="14"/>
  <c r="AG38" i="14"/>
  <c r="AG46" i="14" s="1"/>
  <c r="AI9" i="13"/>
  <c r="AL6" i="12"/>
  <c r="AL13" i="12" s="1"/>
  <c r="AM48" i="14"/>
  <c r="AL48" i="13"/>
  <c r="AL16" i="14"/>
  <c r="AM5" i="14"/>
  <c r="AM58" i="14" s="1"/>
  <c r="AL25" i="14"/>
  <c r="AL19" i="14" s="1"/>
  <c r="AL31" i="14" s="1"/>
  <c r="AL35" i="14" s="1"/>
  <c r="AL40" i="14" s="1"/>
  <c r="AL16" i="13"/>
  <c r="AL25" i="13"/>
  <c r="AL19" i="13" s="1"/>
  <c r="AL31" i="13" s="1"/>
  <c r="AL35" i="13" s="1"/>
  <c r="AL40" i="13" s="1"/>
  <c r="AL42" i="13" s="1"/>
  <c r="AM5" i="13"/>
  <c r="AL16" i="12"/>
  <c r="AL32" i="14"/>
  <c r="AI10" i="13"/>
  <c r="AG38" i="13"/>
  <c r="AG46" i="13" s="1"/>
  <c r="AK32" i="13"/>
  <c r="AL32" i="12"/>
  <c r="AK54" i="12"/>
  <c r="AL25" i="12"/>
  <c r="AL19" i="12" s="1"/>
  <c r="AL31" i="12" s="1"/>
  <c r="AL35" i="12" s="1"/>
  <c r="AL40" i="12" s="1"/>
  <c r="AL42" i="12" s="1"/>
  <c r="AM5" i="12"/>
  <c r="AM48" i="12"/>
  <c r="AK8" i="12" l="1"/>
  <c r="AL7" i="12"/>
  <c r="AL41" i="12" s="1"/>
  <c r="AK14" i="14"/>
  <c r="AK15" i="14" s="1"/>
  <c r="AK51" i="14"/>
  <c r="AK52" i="14" s="1"/>
  <c r="AK56" i="14" s="1"/>
  <c r="AK57" i="14" s="1"/>
  <c r="AI17" i="14"/>
  <c r="AI37" i="14"/>
  <c r="AI17" i="13"/>
  <c r="AI37" i="13"/>
  <c r="AL7" i="14"/>
  <c r="AL41" i="14" s="1"/>
  <c r="AJ10" i="14"/>
  <c r="AK8" i="14"/>
  <c r="AL7" i="13"/>
  <c r="AL41" i="13" s="1"/>
  <c r="AK41" i="13"/>
  <c r="AK8" i="13"/>
  <c r="AL54" i="14"/>
  <c r="AL50" i="14"/>
  <c r="AM6" i="14"/>
  <c r="AM13" i="14" s="1"/>
  <c r="AM7" i="14"/>
  <c r="AM41" i="14" s="1"/>
  <c r="AM42" i="14"/>
  <c r="AL54" i="13"/>
  <c r="AM6" i="13"/>
  <c r="AM13" i="13" s="1"/>
  <c r="AJ9" i="14"/>
  <c r="AJ9" i="13"/>
  <c r="AM6" i="12"/>
  <c r="AM13" i="12" s="1"/>
  <c r="AN48" i="14"/>
  <c r="AM48" i="13"/>
  <c r="AM16" i="14"/>
  <c r="AN5" i="14"/>
  <c r="AN58" i="14" s="1"/>
  <c r="AM25" i="14"/>
  <c r="AM19" i="14" s="1"/>
  <c r="AM31" i="14" s="1"/>
  <c r="AM35" i="14" s="1"/>
  <c r="AM40" i="14" s="1"/>
  <c r="AM16" i="13"/>
  <c r="AN5" i="13"/>
  <c r="AM25" i="13"/>
  <c r="AM19" i="13" s="1"/>
  <c r="AM31" i="13" s="1"/>
  <c r="AM35" i="13" s="1"/>
  <c r="AM40" i="13" s="1"/>
  <c r="AM42" i="13" s="1"/>
  <c r="AM16" i="12"/>
  <c r="AH38" i="14"/>
  <c r="AH46" i="14" s="1"/>
  <c r="AM32" i="14"/>
  <c r="AL32" i="13"/>
  <c r="AH38" i="13"/>
  <c r="AH46" i="13" s="1"/>
  <c r="AJ10" i="13"/>
  <c r="AL54" i="12"/>
  <c r="AN48" i="12"/>
  <c r="AM25" i="12"/>
  <c r="AM19" i="12" s="1"/>
  <c r="AM31" i="12" s="1"/>
  <c r="AM35" i="12" s="1"/>
  <c r="AM40" i="12" s="1"/>
  <c r="AM42" i="12" s="1"/>
  <c r="AN5" i="12"/>
  <c r="AM32" i="12"/>
  <c r="AL8" i="12" l="1"/>
  <c r="AM7" i="12"/>
  <c r="AM41" i="12" s="1"/>
  <c r="AL51" i="14"/>
  <c r="AL52" i="14" s="1"/>
  <c r="AL56" i="14" s="1"/>
  <c r="AL57" i="14" s="1"/>
  <c r="AJ17" i="14"/>
  <c r="AJ37" i="14"/>
  <c r="AJ17" i="13"/>
  <c r="AJ37" i="13"/>
  <c r="AL14" i="14"/>
  <c r="AL15" i="14" s="1"/>
  <c r="AK10" i="14"/>
  <c r="AL8" i="14"/>
  <c r="AL14" i="13"/>
  <c r="AL15" i="13" s="1"/>
  <c r="AL8" i="13"/>
  <c r="AM7" i="13"/>
  <c r="AM14" i="13" s="1"/>
  <c r="AM15" i="13" s="1"/>
  <c r="AM54" i="14"/>
  <c r="AM50" i="14"/>
  <c r="AN42" i="14"/>
  <c r="AN6" i="14"/>
  <c r="AN13" i="14" s="1"/>
  <c r="AN7" i="14"/>
  <c r="AN41" i="14" s="1"/>
  <c r="AM54" i="13"/>
  <c r="AN6" i="13"/>
  <c r="AN13" i="13" s="1"/>
  <c r="AK9" i="14"/>
  <c r="AK9" i="13"/>
  <c r="AN6" i="12"/>
  <c r="AN13" i="12" s="1"/>
  <c r="AO48" i="14"/>
  <c r="AN48" i="13"/>
  <c r="AM14" i="14"/>
  <c r="AM15" i="14" s="1"/>
  <c r="AN16" i="14"/>
  <c r="AN25" i="14"/>
  <c r="AN19" i="14" s="1"/>
  <c r="AN31" i="14" s="1"/>
  <c r="AN35" i="14" s="1"/>
  <c r="AN40" i="14" s="1"/>
  <c r="AO5" i="14"/>
  <c r="AO58" i="14" s="1"/>
  <c r="AN16" i="13"/>
  <c r="AN25" i="13"/>
  <c r="AN19" i="13" s="1"/>
  <c r="AN31" i="13" s="1"/>
  <c r="AN35" i="13" s="1"/>
  <c r="AN40" i="13" s="1"/>
  <c r="AN42" i="13" s="1"/>
  <c r="AO5" i="13"/>
  <c r="AN16" i="12"/>
  <c r="AI38" i="14"/>
  <c r="AI46" i="14" s="1"/>
  <c r="AN32" i="14"/>
  <c r="AI38" i="13"/>
  <c r="AI46" i="13" s="1"/>
  <c r="AK10" i="13"/>
  <c r="AM32" i="13"/>
  <c r="AN32" i="12"/>
  <c r="AN25" i="12"/>
  <c r="AN19" i="12" s="1"/>
  <c r="AN31" i="12" s="1"/>
  <c r="AN35" i="12" s="1"/>
  <c r="AN40" i="12" s="1"/>
  <c r="AN42" i="12" s="1"/>
  <c r="AO5" i="12"/>
  <c r="AO48" i="12"/>
  <c r="AM54" i="12"/>
  <c r="AM8" i="12" l="1"/>
  <c r="AN7" i="12"/>
  <c r="AN41" i="12" s="1"/>
  <c r="AM51" i="14"/>
  <c r="AM52" i="14" s="1"/>
  <c r="AM56" i="14" s="1"/>
  <c r="AM57" i="14" s="1"/>
  <c r="AK17" i="14"/>
  <c r="AK37" i="14"/>
  <c r="AK17" i="13"/>
  <c r="AK37" i="13"/>
  <c r="AK38" i="13" s="1"/>
  <c r="AK46" i="13" s="1"/>
  <c r="AN7" i="13"/>
  <c r="AN41" i="13" s="1"/>
  <c r="AM8" i="14"/>
  <c r="AL10" i="14"/>
  <c r="AM41" i="13"/>
  <c r="AM8" i="13"/>
  <c r="AN54" i="14"/>
  <c r="AN50" i="14"/>
  <c r="AN14" i="14"/>
  <c r="AN15" i="14" s="1"/>
  <c r="AO42" i="14"/>
  <c r="AO6" i="14"/>
  <c r="AO13" i="14" s="1"/>
  <c r="AO6" i="13"/>
  <c r="AO13" i="13" s="1"/>
  <c r="AN54" i="13"/>
  <c r="AL9" i="14"/>
  <c r="AJ38" i="14"/>
  <c r="AJ46" i="14" s="1"/>
  <c r="AJ38" i="13"/>
  <c r="AJ46" i="13" s="1"/>
  <c r="AL9" i="13"/>
  <c r="AO6" i="12"/>
  <c r="AO13" i="12" s="1"/>
  <c r="AP48" i="14"/>
  <c r="AO48" i="13"/>
  <c r="AO16" i="14"/>
  <c r="AO25" i="14"/>
  <c r="AO19" i="14" s="1"/>
  <c r="AO31" i="14" s="1"/>
  <c r="AO35" i="14" s="1"/>
  <c r="AO40" i="14" s="1"/>
  <c r="AP5" i="14"/>
  <c r="AP58" i="14" s="1"/>
  <c r="AO16" i="13"/>
  <c r="AO25" i="13"/>
  <c r="AO19" i="13" s="1"/>
  <c r="AO31" i="13" s="1"/>
  <c r="AO35" i="13" s="1"/>
  <c r="AO40" i="13" s="1"/>
  <c r="AO42" i="13" s="1"/>
  <c r="AP5" i="13"/>
  <c r="AO16" i="12"/>
  <c r="AO32" i="14"/>
  <c r="AN32" i="13"/>
  <c r="AL10" i="13"/>
  <c r="AP48" i="12"/>
  <c r="AO25" i="12"/>
  <c r="AO19" i="12" s="1"/>
  <c r="AO31" i="12" s="1"/>
  <c r="AO35" i="12" s="1"/>
  <c r="AO40" i="12" s="1"/>
  <c r="AO42" i="12" s="1"/>
  <c r="AP5" i="12"/>
  <c r="AN54" i="12"/>
  <c r="AO32" i="12"/>
  <c r="AN8" i="12" l="1"/>
  <c r="AO7" i="12"/>
  <c r="AO41" i="12" s="1"/>
  <c r="AN51" i="14"/>
  <c r="AN52" i="14" s="1"/>
  <c r="AN56" i="14" s="1"/>
  <c r="AN57" i="14" s="1"/>
  <c r="AL17" i="14"/>
  <c r="AL37" i="14"/>
  <c r="AL17" i="13"/>
  <c r="AL37" i="13"/>
  <c r="AN8" i="13"/>
  <c r="AN14" i="13"/>
  <c r="AN15" i="13" s="1"/>
  <c r="AO7" i="14"/>
  <c r="AO41" i="14" s="1"/>
  <c r="AN8" i="14"/>
  <c r="AM10" i="14"/>
  <c r="AO7" i="13"/>
  <c r="AO41" i="13" s="1"/>
  <c r="AO54" i="14"/>
  <c r="AO50" i="14"/>
  <c r="AP42" i="14"/>
  <c r="AP7" i="14"/>
  <c r="AP41" i="14" s="1"/>
  <c r="AP6" i="14"/>
  <c r="AP13" i="14" s="1"/>
  <c r="AP6" i="13"/>
  <c r="AP13" i="13" s="1"/>
  <c r="AO54" i="13"/>
  <c r="AM9" i="14"/>
  <c r="AM9" i="13"/>
  <c r="AP6" i="12"/>
  <c r="AP13" i="12" s="1"/>
  <c r="AP48" i="13"/>
  <c r="AP16" i="14"/>
  <c r="AP25" i="14"/>
  <c r="AP19" i="14" s="1"/>
  <c r="AP31" i="14" s="1"/>
  <c r="AP35" i="14" s="1"/>
  <c r="AP40" i="14" s="1"/>
  <c r="AP16" i="13"/>
  <c r="AP25" i="13"/>
  <c r="AP19" i="13" s="1"/>
  <c r="AP31" i="13" s="1"/>
  <c r="AP35" i="13" s="1"/>
  <c r="AP40" i="13" s="1"/>
  <c r="AP42" i="13" s="1"/>
  <c r="AP16" i="12"/>
  <c r="AP32" i="14"/>
  <c r="AK38" i="14"/>
  <c r="AK46" i="14" s="1"/>
  <c r="AO32" i="13"/>
  <c r="AM10" i="13"/>
  <c r="AP25" i="12"/>
  <c r="AP19" i="12" s="1"/>
  <c r="AP31" i="12" s="1"/>
  <c r="AP35" i="12" s="1"/>
  <c r="AP40" i="12" s="1"/>
  <c r="AP42" i="12" s="1"/>
  <c r="AP32" i="12"/>
  <c r="AO54" i="12"/>
  <c r="AO8" i="12" l="1"/>
  <c r="AP7" i="12"/>
  <c r="AP41" i="12" s="1"/>
  <c r="AO51" i="14"/>
  <c r="AO52" i="14" s="1"/>
  <c r="AO56" i="14" s="1"/>
  <c r="AO57" i="14" s="1"/>
  <c r="AM17" i="14"/>
  <c r="AM37" i="14"/>
  <c r="AM17" i="13"/>
  <c r="AM37" i="13"/>
  <c r="AO14" i="13"/>
  <c r="AO15" i="13" s="1"/>
  <c r="AO14" i="14"/>
  <c r="AO15" i="14" s="1"/>
  <c r="AO8" i="13"/>
  <c r="AN10" i="14"/>
  <c r="AO8" i="14"/>
  <c r="AP7" i="13"/>
  <c r="AP14" i="13" s="1"/>
  <c r="AP15" i="13" s="1"/>
  <c r="AP14" i="14"/>
  <c r="AP15" i="14" s="1"/>
  <c r="AP54" i="14"/>
  <c r="AP50" i="14"/>
  <c r="AP54" i="13"/>
  <c r="AN9" i="14"/>
  <c r="AN9" i="13"/>
  <c r="AL38" i="14"/>
  <c r="AL46" i="14" s="1"/>
  <c r="AL38" i="13"/>
  <c r="AL46" i="13" s="1"/>
  <c r="AP32" i="13"/>
  <c r="AN10" i="13"/>
  <c r="AP54" i="12"/>
  <c r="AP8" i="12" l="1"/>
  <c r="AP51" i="14"/>
  <c r="AP52" i="14" s="1"/>
  <c r="AP56" i="14" s="1"/>
  <c r="AP57" i="14" s="1"/>
  <c r="AN17" i="14"/>
  <c r="AN37" i="14"/>
  <c r="AN17" i="13"/>
  <c r="AN37" i="13"/>
  <c r="AP8" i="14"/>
  <c r="AP10" i="14" s="1"/>
  <c r="AO10" i="14"/>
  <c r="AP41" i="13"/>
  <c r="AP8" i="13"/>
  <c r="AP10" i="13" s="1"/>
  <c r="AP37" i="13" s="1"/>
  <c r="AM38" i="14"/>
  <c r="AM46" i="14" s="1"/>
  <c r="AO9" i="14"/>
  <c r="AO9" i="13"/>
  <c r="AM38" i="13"/>
  <c r="AM46" i="13" s="1"/>
  <c r="AO10" i="13"/>
  <c r="AO17" i="14" l="1"/>
  <c r="AO37" i="14"/>
  <c r="AP17" i="14"/>
  <c r="AP37" i="14"/>
  <c r="AO17" i="13"/>
  <c r="AO37" i="13"/>
  <c r="AP17" i="13"/>
  <c r="AP9" i="14"/>
  <c r="AP9" i="13"/>
  <c r="AN38" i="14"/>
  <c r="AN46" i="14" s="1"/>
  <c r="AN38" i="13"/>
  <c r="AN46" i="13" s="1"/>
  <c r="AP38" i="13" l="1"/>
  <c r="AP46" i="13" s="1"/>
  <c r="AO38" i="14"/>
  <c r="AO46" i="14" s="1"/>
  <c r="AP38" i="14"/>
  <c r="AP46" i="14" s="1"/>
  <c r="C9" i="12"/>
  <c r="AO38" i="13"/>
  <c r="AO46" i="13" s="1"/>
  <c r="D41" i="12" l="1"/>
  <c r="C14" i="12"/>
  <c r="C15" i="12" s="1"/>
  <c r="C41" i="12"/>
  <c r="G9" i="11" l="1"/>
  <c r="E28" i="1" s="1"/>
  <c r="C21" i="13" s="1"/>
  <c r="D21" i="13" s="1"/>
  <c r="C9" i="11"/>
  <c r="C28" i="1" s="1"/>
  <c r="C21" i="12" s="1"/>
  <c r="D14" i="12"/>
  <c r="D15" i="12" s="1"/>
  <c r="E41" i="12"/>
  <c r="C10" i="12"/>
  <c r="C37" i="12" s="1"/>
  <c r="C38" i="12" s="1"/>
  <c r="C17" i="12" l="1"/>
  <c r="K9" i="11"/>
  <c r="G28" i="1" s="1"/>
  <c r="C21" i="14" s="1"/>
  <c r="D21" i="14" s="1"/>
  <c r="E21" i="14" s="1"/>
  <c r="E27" i="1"/>
  <c r="C20" i="13" s="1"/>
  <c r="K11" i="11"/>
  <c r="G30" i="1" s="1"/>
  <c r="C27" i="14" s="1"/>
  <c r="D27" i="14" s="1"/>
  <c r="E27" i="14" s="1"/>
  <c r="G11" i="11"/>
  <c r="E30" i="1" s="1"/>
  <c r="C27" i="13" s="1"/>
  <c r="C11" i="11"/>
  <c r="C30" i="1" s="1"/>
  <c r="C27" i="12" s="1"/>
  <c r="D27" i="12" s="1"/>
  <c r="C10" i="11"/>
  <c r="C29" i="1" s="1"/>
  <c r="C26" i="12" s="1"/>
  <c r="D26" i="12" s="1"/>
  <c r="E26" i="12" s="1"/>
  <c r="F26" i="12" s="1"/>
  <c r="G26" i="12" s="1"/>
  <c r="H26" i="12" s="1"/>
  <c r="I26" i="12" s="1"/>
  <c r="J26" i="12" s="1"/>
  <c r="K26" i="12" s="1"/>
  <c r="L26" i="12" s="1"/>
  <c r="M26" i="12" s="1"/>
  <c r="N26" i="12" s="1"/>
  <c r="O26" i="12" s="1"/>
  <c r="P26" i="12" s="1"/>
  <c r="Q26" i="12" s="1"/>
  <c r="R26" i="12" s="1"/>
  <c r="S26" i="12" s="1"/>
  <c r="T26" i="12" s="1"/>
  <c r="U26" i="12" s="1"/>
  <c r="V26" i="12" s="1"/>
  <c r="W26" i="12" s="1"/>
  <c r="X26" i="12" s="1"/>
  <c r="Y26" i="12" s="1"/>
  <c r="Z26" i="12" s="1"/>
  <c r="AA26" i="12" s="1"/>
  <c r="AB26" i="12" s="1"/>
  <c r="AC26" i="12" s="1"/>
  <c r="AD26" i="12" s="1"/>
  <c r="AE26" i="12" s="1"/>
  <c r="AF26" i="12" s="1"/>
  <c r="AG26" i="12" s="1"/>
  <c r="AH26" i="12" s="1"/>
  <c r="AI26" i="12" s="1"/>
  <c r="AJ26" i="12" s="1"/>
  <c r="AK26" i="12" s="1"/>
  <c r="AL26" i="12" s="1"/>
  <c r="AM26" i="12" s="1"/>
  <c r="AN26" i="12" s="1"/>
  <c r="AO26" i="12" s="1"/>
  <c r="AP26" i="12" s="1"/>
  <c r="K10" i="11"/>
  <c r="G29" i="1" s="1"/>
  <c r="C26" i="14" s="1"/>
  <c r="D26" i="14" s="1"/>
  <c r="E26" i="14" s="1"/>
  <c r="F26" i="14" s="1"/>
  <c r="G26" i="14" s="1"/>
  <c r="H26" i="14" s="1"/>
  <c r="I26" i="14" s="1"/>
  <c r="J26" i="14" s="1"/>
  <c r="K26" i="14" s="1"/>
  <c r="L26" i="14" s="1"/>
  <c r="M26" i="14" s="1"/>
  <c r="N26" i="14" s="1"/>
  <c r="O26" i="14" s="1"/>
  <c r="P26" i="14" s="1"/>
  <c r="Q26" i="14" s="1"/>
  <c r="R26" i="14" s="1"/>
  <c r="S26" i="14" s="1"/>
  <c r="T26" i="14" s="1"/>
  <c r="U26" i="14" s="1"/>
  <c r="V26" i="14" s="1"/>
  <c r="W26" i="14" s="1"/>
  <c r="X26" i="14" s="1"/>
  <c r="Y26" i="14" s="1"/>
  <c r="Z26" i="14" s="1"/>
  <c r="AA26" i="14" s="1"/>
  <c r="AB26" i="14" s="1"/>
  <c r="AC26" i="14" s="1"/>
  <c r="AD26" i="14" s="1"/>
  <c r="AE26" i="14" s="1"/>
  <c r="AF26" i="14" s="1"/>
  <c r="AG26" i="14" s="1"/>
  <c r="AH26" i="14" s="1"/>
  <c r="AI26" i="14" s="1"/>
  <c r="AJ26" i="14" s="1"/>
  <c r="AK26" i="14" s="1"/>
  <c r="AL26" i="14" s="1"/>
  <c r="AM26" i="14" s="1"/>
  <c r="AN26" i="14" s="1"/>
  <c r="AO26" i="14" s="1"/>
  <c r="AP26" i="14" s="1"/>
  <c r="G10" i="11"/>
  <c r="E29" i="1" s="1"/>
  <c r="C26" i="13" s="1"/>
  <c r="D26" i="13" s="1"/>
  <c r="E26" i="13" s="1"/>
  <c r="F26" i="13" s="1"/>
  <c r="G26" i="13" s="1"/>
  <c r="H26" i="13" s="1"/>
  <c r="I26" i="13" s="1"/>
  <c r="J26" i="13" s="1"/>
  <c r="K26" i="13" s="1"/>
  <c r="L26" i="13" s="1"/>
  <c r="M26" i="13" s="1"/>
  <c r="N26" i="13" s="1"/>
  <c r="O26" i="13" s="1"/>
  <c r="P26" i="13" s="1"/>
  <c r="Q26" i="13" s="1"/>
  <c r="R26" i="13" s="1"/>
  <c r="S26" i="13" s="1"/>
  <c r="T26" i="13" s="1"/>
  <c r="U26" i="13" s="1"/>
  <c r="V26" i="13" s="1"/>
  <c r="W26" i="13" s="1"/>
  <c r="X26" i="13" s="1"/>
  <c r="Y26" i="13" s="1"/>
  <c r="Z26" i="13" s="1"/>
  <c r="AA26" i="13" s="1"/>
  <c r="AB26" i="13" s="1"/>
  <c r="AC26" i="13" s="1"/>
  <c r="AD26" i="13" s="1"/>
  <c r="AE26" i="13" s="1"/>
  <c r="AF26" i="13" s="1"/>
  <c r="AG26" i="13" s="1"/>
  <c r="AH26" i="13" s="1"/>
  <c r="AI26" i="13" s="1"/>
  <c r="AJ26" i="13" s="1"/>
  <c r="AK26" i="13" s="1"/>
  <c r="AL26" i="13" s="1"/>
  <c r="AM26" i="13" s="1"/>
  <c r="AN26" i="13" s="1"/>
  <c r="AO26" i="13" s="1"/>
  <c r="AP26" i="13" s="1"/>
  <c r="G27" i="1"/>
  <c r="C20" i="14" s="1"/>
  <c r="C27" i="1"/>
  <c r="C20" i="12" s="1"/>
  <c r="D20" i="12" s="1"/>
  <c r="E20" i="12" s="1"/>
  <c r="F20" i="12" s="1"/>
  <c r="G20" i="12" s="1"/>
  <c r="H20" i="12" s="1"/>
  <c r="I20" i="12" s="1"/>
  <c r="J20" i="12" s="1"/>
  <c r="K20" i="12" s="1"/>
  <c r="L20" i="12" s="1"/>
  <c r="M20" i="12" s="1"/>
  <c r="N20" i="12" s="1"/>
  <c r="O20" i="12" s="1"/>
  <c r="P20" i="12" s="1"/>
  <c r="Q20" i="12" s="1"/>
  <c r="R20" i="12" s="1"/>
  <c r="S20" i="12" s="1"/>
  <c r="T20" i="12" s="1"/>
  <c r="U20" i="12" s="1"/>
  <c r="V20" i="12" s="1"/>
  <c r="W20" i="12" s="1"/>
  <c r="X20" i="12" s="1"/>
  <c r="Y20" i="12" s="1"/>
  <c r="Z20" i="12" s="1"/>
  <c r="AA20" i="12" s="1"/>
  <c r="AB20" i="12" s="1"/>
  <c r="AC20" i="12" s="1"/>
  <c r="AD20" i="12" s="1"/>
  <c r="AE20" i="12" s="1"/>
  <c r="AF20" i="12" s="1"/>
  <c r="AG20" i="12" s="1"/>
  <c r="AH20" i="12" s="1"/>
  <c r="AI20" i="12" s="1"/>
  <c r="AJ20" i="12" s="1"/>
  <c r="AK20" i="12" s="1"/>
  <c r="AL20" i="12" s="1"/>
  <c r="AM20" i="12" s="1"/>
  <c r="AN20" i="12" s="1"/>
  <c r="AO20" i="12" s="1"/>
  <c r="AP20" i="12" s="1"/>
  <c r="F41" i="12"/>
  <c r="E14" i="12"/>
  <c r="E15" i="12" s="1"/>
  <c r="D9" i="12"/>
  <c r="D10" i="12"/>
  <c r="D37" i="12" s="1"/>
  <c r="E21" i="13"/>
  <c r="D21" i="12"/>
  <c r="E9" i="12" l="1"/>
  <c r="D17" i="12"/>
  <c r="C28" i="12"/>
  <c r="D28" i="14"/>
  <c r="D29" i="14" s="1"/>
  <c r="D43" i="14" s="1"/>
  <c r="C28" i="14"/>
  <c r="C29" i="14" s="1"/>
  <c r="C43" i="14" s="1"/>
  <c r="D27" i="13"/>
  <c r="C28" i="13"/>
  <c r="C29" i="13" s="1"/>
  <c r="C43" i="13" s="1"/>
  <c r="C22" i="12"/>
  <c r="D20" i="13"/>
  <c r="C22" i="13"/>
  <c r="D20" i="14"/>
  <c r="C22" i="14"/>
  <c r="C23" i="14" s="1"/>
  <c r="F14" i="12"/>
  <c r="F15" i="12" s="1"/>
  <c r="G41" i="12"/>
  <c r="F27" i="14"/>
  <c r="E28" i="14"/>
  <c r="F21" i="14"/>
  <c r="E10" i="12"/>
  <c r="E37" i="12" s="1"/>
  <c r="C46" i="12"/>
  <c r="F21" i="13"/>
  <c r="D28" i="12"/>
  <c r="E27" i="12"/>
  <c r="D22" i="12"/>
  <c r="E21" i="12"/>
  <c r="F9" i="12" l="1"/>
  <c r="E17" i="12"/>
  <c r="C55" i="12"/>
  <c r="C23" i="12"/>
  <c r="C44" i="12" s="1"/>
  <c r="E27" i="13"/>
  <c r="D28" i="13"/>
  <c r="D29" i="13" s="1"/>
  <c r="D43" i="13" s="1"/>
  <c r="E20" i="13"/>
  <c r="D22" i="13"/>
  <c r="E20" i="14"/>
  <c r="D22" i="14"/>
  <c r="C23" i="13"/>
  <c r="C55" i="13"/>
  <c r="C44" i="14"/>
  <c r="C33" i="14"/>
  <c r="C45" i="14" s="1"/>
  <c r="C55" i="14"/>
  <c r="G14" i="12"/>
  <c r="G15" i="12" s="1"/>
  <c r="H41" i="12"/>
  <c r="E29" i="14"/>
  <c r="E43" i="14" s="1"/>
  <c r="F28" i="14"/>
  <c r="G27" i="14"/>
  <c r="G21" i="14"/>
  <c r="C29" i="12"/>
  <c r="C43" i="12" s="1"/>
  <c r="D38" i="12"/>
  <c r="D46" i="12" s="1"/>
  <c r="D23" i="12"/>
  <c r="D44" i="12" s="1"/>
  <c r="F10" i="12"/>
  <c r="F37" i="12" s="1"/>
  <c r="G21" i="13"/>
  <c r="E22" i="12"/>
  <c r="F21" i="12"/>
  <c r="F27" i="12"/>
  <c r="E28" i="12"/>
  <c r="D55" i="12"/>
  <c r="F38" i="12" l="1"/>
  <c r="F46" i="12" s="1"/>
  <c r="G9" i="12"/>
  <c r="F17" i="12"/>
  <c r="C33" i="12"/>
  <c r="C45" i="12" s="1"/>
  <c r="C47" i="12" s="1"/>
  <c r="C49" i="12" s="1"/>
  <c r="C50" i="12" s="1"/>
  <c r="C51" i="12" s="1"/>
  <c r="E28" i="13"/>
  <c r="E29" i="13" s="1"/>
  <c r="E43" i="13" s="1"/>
  <c r="F27" i="13"/>
  <c r="C47" i="14"/>
  <c r="C49" i="14" s="1"/>
  <c r="C50" i="14" s="1"/>
  <c r="D23" i="14"/>
  <c r="D55" i="14"/>
  <c r="F20" i="14"/>
  <c r="E22" i="14"/>
  <c r="C44" i="13"/>
  <c r="C33" i="13"/>
  <c r="C45" i="13" s="1"/>
  <c r="D23" i="13"/>
  <c r="D55" i="13"/>
  <c r="F20" i="13"/>
  <c r="E22" i="13"/>
  <c r="H14" i="12"/>
  <c r="H15" i="12" s="1"/>
  <c r="I41" i="12"/>
  <c r="H21" i="14"/>
  <c r="G28" i="14"/>
  <c r="H27" i="14"/>
  <c r="F29" i="14"/>
  <c r="F43" i="14" s="1"/>
  <c r="D29" i="12"/>
  <c r="D43" i="12" s="1"/>
  <c r="D33" i="12"/>
  <c r="D45" i="12" s="1"/>
  <c r="G10" i="12"/>
  <c r="G37" i="12" s="1"/>
  <c r="E23" i="12"/>
  <c r="E38" i="12"/>
  <c r="E46" i="12" s="1"/>
  <c r="H21" i="13"/>
  <c r="E55" i="12"/>
  <c r="F28" i="12"/>
  <c r="G27" i="12"/>
  <c r="F22" i="12"/>
  <c r="G21" i="12"/>
  <c r="C51" i="14" l="1"/>
  <c r="C52" i="14" s="1"/>
  <c r="C56" i="14" s="1"/>
  <c r="C57" i="14" s="1"/>
  <c r="H9" i="12"/>
  <c r="G17" i="12"/>
  <c r="F28" i="13"/>
  <c r="F29" i="13" s="1"/>
  <c r="F43" i="13" s="1"/>
  <c r="G27" i="13"/>
  <c r="E23" i="13"/>
  <c r="E55" i="13"/>
  <c r="G20" i="13"/>
  <c r="F22" i="13"/>
  <c r="C47" i="13"/>
  <c r="C49" i="13" s="1"/>
  <c r="C50" i="13" s="1"/>
  <c r="C51" i="13" s="1"/>
  <c r="D44" i="14"/>
  <c r="D33" i="14"/>
  <c r="D45" i="14" s="1"/>
  <c r="E23" i="14"/>
  <c r="E55" i="14"/>
  <c r="D44" i="13"/>
  <c r="D33" i="13"/>
  <c r="D45" i="13" s="1"/>
  <c r="G20" i="14"/>
  <c r="F22" i="14"/>
  <c r="J41" i="12"/>
  <c r="I14" i="12"/>
  <c r="I15" i="12" s="1"/>
  <c r="F23" i="12"/>
  <c r="F44" i="12" s="1"/>
  <c r="G29" i="14"/>
  <c r="G43" i="14" s="1"/>
  <c r="I21" i="14"/>
  <c r="H28" i="14"/>
  <c r="I27" i="14"/>
  <c r="D47" i="12"/>
  <c r="D49" i="12" s="1"/>
  <c r="D50" i="12" s="1"/>
  <c r="D51" i="12" s="1"/>
  <c r="E29" i="12"/>
  <c r="E43" i="12" s="1"/>
  <c r="E44" i="12"/>
  <c r="E33" i="12"/>
  <c r="E45" i="12" s="1"/>
  <c r="H10" i="12"/>
  <c r="H37" i="12" s="1"/>
  <c r="I21" i="13"/>
  <c r="H21" i="12"/>
  <c r="G22" i="12"/>
  <c r="H27" i="12"/>
  <c r="G28" i="12"/>
  <c r="F55" i="12"/>
  <c r="I9" i="12" l="1"/>
  <c r="H17" i="12"/>
  <c r="G28" i="13"/>
  <c r="G29" i="13" s="1"/>
  <c r="G43" i="13" s="1"/>
  <c r="H27" i="13"/>
  <c r="H20" i="14"/>
  <c r="G22" i="14"/>
  <c r="F23" i="13"/>
  <c r="F55" i="13"/>
  <c r="H20" i="13"/>
  <c r="G22" i="13"/>
  <c r="D47" i="13"/>
  <c r="D49" i="13" s="1"/>
  <c r="D50" i="13" s="1"/>
  <c r="D51" i="13" s="1"/>
  <c r="D47" i="14"/>
  <c r="D49" i="14" s="1"/>
  <c r="D50" i="14" s="1"/>
  <c r="D51" i="14" s="1"/>
  <c r="E44" i="14"/>
  <c r="E33" i="14"/>
  <c r="E45" i="14" s="1"/>
  <c r="F23" i="14"/>
  <c r="F55" i="14"/>
  <c r="C52" i="13"/>
  <c r="C56" i="13" s="1"/>
  <c r="C57" i="13" s="1"/>
  <c r="E44" i="13"/>
  <c r="E33" i="13"/>
  <c r="E45" i="13" s="1"/>
  <c r="C52" i="12"/>
  <c r="C56" i="12" s="1"/>
  <c r="J14" i="12"/>
  <c r="J15" i="12" s="1"/>
  <c r="G29" i="12"/>
  <c r="G43" i="12" s="1"/>
  <c r="K41" i="12"/>
  <c r="F29" i="12"/>
  <c r="F43" i="12" s="1"/>
  <c r="J27" i="14"/>
  <c r="I28" i="14"/>
  <c r="H29" i="14"/>
  <c r="H43" i="14" s="1"/>
  <c r="J21" i="14"/>
  <c r="F33" i="12"/>
  <c r="F45" i="12" s="1"/>
  <c r="G38" i="12"/>
  <c r="G46" i="12" s="1"/>
  <c r="E47" i="12"/>
  <c r="E49" i="12" s="1"/>
  <c r="E50" i="12" s="1"/>
  <c r="E51" i="12" s="1"/>
  <c r="I10" i="12"/>
  <c r="I37" i="12" s="1"/>
  <c r="J21" i="13"/>
  <c r="H28" i="12"/>
  <c r="I27" i="12"/>
  <c r="G55" i="12"/>
  <c r="H22" i="12"/>
  <c r="I21" i="12"/>
  <c r="J9" i="12" l="1"/>
  <c r="I17" i="12"/>
  <c r="I27" i="13"/>
  <c r="H28" i="13"/>
  <c r="H29" i="13" s="1"/>
  <c r="H43" i="13" s="1"/>
  <c r="D52" i="14"/>
  <c r="D56" i="14" s="1"/>
  <c r="D57" i="14" s="1"/>
  <c r="E47" i="13"/>
  <c r="E49" i="13" s="1"/>
  <c r="E50" i="13" s="1"/>
  <c r="E51" i="13" s="1"/>
  <c r="F44" i="14"/>
  <c r="F33" i="14"/>
  <c r="F45" i="14" s="1"/>
  <c r="D52" i="13"/>
  <c r="D56" i="13" s="1"/>
  <c r="F44" i="13"/>
  <c r="F33" i="13"/>
  <c r="F45" i="13" s="1"/>
  <c r="G23" i="13"/>
  <c r="G55" i="13"/>
  <c r="G23" i="14"/>
  <c r="G55" i="14"/>
  <c r="E47" i="14"/>
  <c r="E49" i="14" s="1"/>
  <c r="E50" i="14" s="1"/>
  <c r="E51" i="14" s="1"/>
  <c r="I20" i="13"/>
  <c r="H22" i="13"/>
  <c r="I20" i="14"/>
  <c r="H22" i="14"/>
  <c r="C57" i="12"/>
  <c r="D52" i="12"/>
  <c r="D56" i="12" s="1"/>
  <c r="G23" i="12"/>
  <c r="G44" i="12" s="1"/>
  <c r="K14" i="12"/>
  <c r="K15" i="12" s="1"/>
  <c r="L41" i="12"/>
  <c r="F47" i="12"/>
  <c r="F49" i="12" s="1"/>
  <c r="F50" i="12" s="1"/>
  <c r="F51" i="12" s="1"/>
  <c r="K21" i="14"/>
  <c r="I29" i="14"/>
  <c r="I43" i="14" s="1"/>
  <c r="J28" i="14"/>
  <c r="K27" i="14"/>
  <c r="J10" i="12"/>
  <c r="J37" i="12" s="1"/>
  <c r="H23" i="12"/>
  <c r="H38" i="12"/>
  <c r="H46" i="12" s="1"/>
  <c r="K21" i="13"/>
  <c r="I28" i="12"/>
  <c r="J27" i="12"/>
  <c r="H55" i="12"/>
  <c r="J21" i="12"/>
  <c r="I22" i="12"/>
  <c r="D57" i="13" l="1"/>
  <c r="K9" i="12"/>
  <c r="J17" i="12"/>
  <c r="J27" i="13"/>
  <c r="I28" i="13"/>
  <c r="I29" i="13" s="1"/>
  <c r="I43" i="13" s="1"/>
  <c r="F47" i="13"/>
  <c r="F49" i="13" s="1"/>
  <c r="F50" i="13" s="1"/>
  <c r="F47" i="14"/>
  <c r="F49" i="14" s="1"/>
  <c r="F50" i="14" s="1"/>
  <c r="F51" i="14" s="1"/>
  <c r="H23" i="13"/>
  <c r="H55" i="13"/>
  <c r="G44" i="14"/>
  <c r="G33" i="14"/>
  <c r="G45" i="14" s="1"/>
  <c r="J20" i="13"/>
  <c r="I22" i="13"/>
  <c r="E52" i="13"/>
  <c r="E56" i="13" s="1"/>
  <c r="H23" i="14"/>
  <c r="H55" i="14"/>
  <c r="E52" i="14"/>
  <c r="E56" i="14" s="1"/>
  <c r="E57" i="14" s="1"/>
  <c r="G44" i="13"/>
  <c r="G33" i="13"/>
  <c r="G45" i="13" s="1"/>
  <c r="J20" i="14"/>
  <c r="I22" i="14"/>
  <c r="D57" i="12"/>
  <c r="E52" i="12"/>
  <c r="E56" i="12" s="1"/>
  <c r="G33" i="12"/>
  <c r="G45" i="12" s="1"/>
  <c r="G47" i="12" s="1"/>
  <c r="G49" i="12" s="1"/>
  <c r="L14" i="12"/>
  <c r="L15" i="12" s="1"/>
  <c r="L21" i="14"/>
  <c r="K28" i="14"/>
  <c r="L27" i="14"/>
  <c r="J29" i="14"/>
  <c r="J43" i="14" s="1"/>
  <c r="H29" i="12"/>
  <c r="H43" i="12" s="1"/>
  <c r="H33" i="12"/>
  <c r="H45" i="12" s="1"/>
  <c r="H44" i="12"/>
  <c r="I29" i="12"/>
  <c r="I43" i="12" s="1"/>
  <c r="I38" i="12"/>
  <c r="I46" i="12" s="1"/>
  <c r="K10" i="12"/>
  <c r="K37" i="12" s="1"/>
  <c r="L21" i="13"/>
  <c r="K27" i="12"/>
  <c r="J28" i="12"/>
  <c r="K21" i="12"/>
  <c r="J22" i="12"/>
  <c r="I55" i="12"/>
  <c r="E57" i="13" l="1"/>
  <c r="F51" i="13"/>
  <c r="F52" i="13" s="1"/>
  <c r="F56" i="13" s="1"/>
  <c r="K38" i="12"/>
  <c r="K46" i="12" s="1"/>
  <c r="L9" i="12"/>
  <c r="K17" i="12"/>
  <c r="F52" i="14"/>
  <c r="F56" i="14" s="1"/>
  <c r="F57" i="14" s="1"/>
  <c r="K27" i="13"/>
  <c r="J28" i="13"/>
  <c r="J29" i="13" s="1"/>
  <c r="J43" i="13" s="1"/>
  <c r="I23" i="14"/>
  <c r="I55" i="14"/>
  <c r="I23" i="13"/>
  <c r="I55" i="13"/>
  <c r="K20" i="14"/>
  <c r="J22" i="14"/>
  <c r="G47" i="13"/>
  <c r="G49" i="13" s="1"/>
  <c r="G50" i="13" s="1"/>
  <c r="G51" i="13" s="1"/>
  <c r="H44" i="14"/>
  <c r="H33" i="14"/>
  <c r="H45" i="14" s="1"/>
  <c r="K20" i="13"/>
  <c r="J22" i="13"/>
  <c r="G47" i="14"/>
  <c r="G49" i="14" s="1"/>
  <c r="G50" i="14" s="1"/>
  <c r="G51" i="14" s="1"/>
  <c r="H44" i="13"/>
  <c r="H33" i="13"/>
  <c r="H45" i="13" s="1"/>
  <c r="G50" i="12"/>
  <c r="E57" i="12"/>
  <c r="F52" i="12"/>
  <c r="F56" i="12" s="1"/>
  <c r="N41" i="12"/>
  <c r="M14" i="12"/>
  <c r="M15" i="12" s="1"/>
  <c r="M21" i="14"/>
  <c r="L28" i="14"/>
  <c r="M27" i="14"/>
  <c r="K29" i="14"/>
  <c r="K43" i="14" s="1"/>
  <c r="I23" i="12"/>
  <c r="H47" i="12"/>
  <c r="H49" i="12" s="1"/>
  <c r="H50" i="12" s="1"/>
  <c r="H51" i="12" s="1"/>
  <c r="L10" i="12"/>
  <c r="L37" i="12" s="1"/>
  <c r="J38" i="12"/>
  <c r="J46" i="12" s="1"/>
  <c r="J29" i="12"/>
  <c r="J43" i="12" s="1"/>
  <c r="M21" i="13"/>
  <c r="L21" i="12"/>
  <c r="K22" i="12"/>
  <c r="L27" i="12"/>
  <c r="K28" i="12"/>
  <c r="J55" i="12"/>
  <c r="F57" i="13" l="1"/>
  <c r="G51" i="12"/>
  <c r="G52" i="12" s="1"/>
  <c r="G56" i="12" s="1"/>
  <c r="G57" i="12" s="1"/>
  <c r="M9" i="12"/>
  <c r="L17" i="12"/>
  <c r="H47" i="14"/>
  <c r="H49" i="14" s="1"/>
  <c r="H50" i="14" s="1"/>
  <c r="L27" i="13"/>
  <c r="K28" i="13"/>
  <c r="K29" i="13" s="1"/>
  <c r="K43" i="13" s="1"/>
  <c r="G52" i="14"/>
  <c r="G56" i="14" s="1"/>
  <c r="G57" i="14" s="1"/>
  <c r="J23" i="13"/>
  <c r="J55" i="13"/>
  <c r="G52" i="13"/>
  <c r="G56" i="13" s="1"/>
  <c r="I44" i="13"/>
  <c r="I33" i="13"/>
  <c r="I45" i="13" s="1"/>
  <c r="L20" i="13"/>
  <c r="K22" i="13"/>
  <c r="J23" i="14"/>
  <c r="J55" i="14"/>
  <c r="H47" i="13"/>
  <c r="H49" i="13" s="1"/>
  <c r="H50" i="13" s="1"/>
  <c r="H51" i="13" s="1"/>
  <c r="L20" i="14"/>
  <c r="K22" i="14"/>
  <c r="I44" i="14"/>
  <c r="I33" i="14"/>
  <c r="I45" i="14" s="1"/>
  <c r="F57" i="12"/>
  <c r="O41" i="12"/>
  <c r="N14" i="12"/>
  <c r="N15" i="12" s="1"/>
  <c r="L29" i="14"/>
  <c r="L43" i="14" s="1"/>
  <c r="N27" i="14"/>
  <c r="M28" i="14"/>
  <c r="N21" i="14"/>
  <c r="I44" i="12"/>
  <c r="I33" i="12"/>
  <c r="I45" i="12" s="1"/>
  <c r="L38" i="12"/>
  <c r="L46" i="12" s="1"/>
  <c r="J23" i="12"/>
  <c r="K23" i="12"/>
  <c r="M10" i="12"/>
  <c r="M37" i="12" s="1"/>
  <c r="N21" i="13"/>
  <c r="L28" i="12"/>
  <c r="M27" i="12"/>
  <c r="K55" i="12"/>
  <c r="L22" i="12"/>
  <c r="M21" i="12"/>
  <c r="G57" i="13" l="1"/>
  <c r="H51" i="14"/>
  <c r="H52" i="14" s="1"/>
  <c r="H56" i="14" s="1"/>
  <c r="H57" i="14" s="1"/>
  <c r="N9" i="12"/>
  <c r="M17" i="12"/>
  <c r="M27" i="13"/>
  <c r="L28" i="13"/>
  <c r="L29" i="13" s="1"/>
  <c r="L43" i="13" s="1"/>
  <c r="I47" i="14"/>
  <c r="I49" i="14" s="1"/>
  <c r="I50" i="14" s="1"/>
  <c r="H52" i="13"/>
  <c r="H56" i="13" s="1"/>
  <c r="M20" i="13"/>
  <c r="L22" i="13"/>
  <c r="M20" i="14"/>
  <c r="L22" i="14"/>
  <c r="K23" i="13"/>
  <c r="K55" i="13"/>
  <c r="K23" i="14"/>
  <c r="K55" i="14"/>
  <c r="J44" i="14"/>
  <c r="J33" i="14"/>
  <c r="J45" i="14" s="1"/>
  <c r="I47" i="13"/>
  <c r="I49" i="13" s="1"/>
  <c r="I50" i="13" s="1"/>
  <c r="I51" i="13" s="1"/>
  <c r="J44" i="13"/>
  <c r="J33" i="13"/>
  <c r="J45" i="13" s="1"/>
  <c r="H52" i="12"/>
  <c r="H56" i="12" s="1"/>
  <c r="P41" i="12"/>
  <c r="O14" i="12"/>
  <c r="O15" i="12" s="1"/>
  <c r="O21" i="14"/>
  <c r="N28" i="14"/>
  <c r="O27" i="14"/>
  <c r="M29" i="14"/>
  <c r="M43" i="14" s="1"/>
  <c r="I47" i="12"/>
  <c r="I49" i="12" s="1"/>
  <c r="I50" i="12" s="1"/>
  <c r="I51" i="12" s="1"/>
  <c r="L23" i="12"/>
  <c r="L44" i="12" s="1"/>
  <c r="J33" i="12"/>
  <c r="J45" i="12" s="1"/>
  <c r="J44" i="12"/>
  <c r="K44" i="12"/>
  <c r="K33" i="12"/>
  <c r="K45" i="12" s="1"/>
  <c r="K29" i="12"/>
  <c r="K43" i="12" s="1"/>
  <c r="N10" i="12"/>
  <c r="N37" i="12" s="1"/>
  <c r="O21" i="13"/>
  <c r="N21" i="12"/>
  <c r="M22" i="12"/>
  <c r="L55" i="12"/>
  <c r="M28" i="12"/>
  <c r="N27" i="12"/>
  <c r="H57" i="13" l="1"/>
  <c r="I51" i="14"/>
  <c r="I52" i="14" s="1"/>
  <c r="I56" i="14" s="1"/>
  <c r="I57" i="14" s="1"/>
  <c r="O9" i="12"/>
  <c r="N17" i="12"/>
  <c r="J47" i="13"/>
  <c r="J49" i="13" s="1"/>
  <c r="J50" i="13" s="1"/>
  <c r="N27" i="13"/>
  <c r="M28" i="13"/>
  <c r="M29" i="13" s="1"/>
  <c r="M43" i="13" s="1"/>
  <c r="L23" i="13"/>
  <c r="L55" i="13"/>
  <c r="I52" i="13"/>
  <c r="I56" i="13" s="1"/>
  <c r="K44" i="14"/>
  <c r="K33" i="14"/>
  <c r="K45" i="14" s="1"/>
  <c r="K44" i="13"/>
  <c r="K33" i="13"/>
  <c r="K45" i="13" s="1"/>
  <c r="N20" i="13"/>
  <c r="M22" i="13"/>
  <c r="L23" i="14"/>
  <c r="L55" i="14"/>
  <c r="J47" i="14"/>
  <c r="J49" i="14" s="1"/>
  <c r="J50" i="14" s="1"/>
  <c r="N20" i="14"/>
  <c r="M22" i="14"/>
  <c r="H57" i="12"/>
  <c r="Q41" i="12"/>
  <c r="P14" i="12"/>
  <c r="P15" i="12" s="1"/>
  <c r="N29" i="14"/>
  <c r="N43" i="14" s="1"/>
  <c r="P21" i="14"/>
  <c r="O28" i="14"/>
  <c r="P27" i="14"/>
  <c r="K47" i="12"/>
  <c r="K49" i="12" s="1"/>
  <c r="K50" i="12" s="1"/>
  <c r="K51" i="12" s="1"/>
  <c r="L29" i="12"/>
  <c r="L43" i="12" s="1"/>
  <c r="J47" i="12"/>
  <c r="J49" i="12" s="1"/>
  <c r="J50" i="12" s="1"/>
  <c r="J51" i="12" s="1"/>
  <c r="L33" i="12"/>
  <c r="L45" i="12" s="1"/>
  <c r="M38" i="12"/>
  <c r="M46" i="12" s="1"/>
  <c r="M23" i="12"/>
  <c r="M44" i="12" s="1"/>
  <c r="O10" i="12"/>
  <c r="O37" i="12" s="1"/>
  <c r="P21" i="13"/>
  <c r="N28" i="12"/>
  <c r="O27" i="12"/>
  <c r="M55" i="12"/>
  <c r="M29" i="12"/>
  <c r="M43" i="12" s="1"/>
  <c r="N22" i="12"/>
  <c r="O21" i="12"/>
  <c r="I57" i="13" l="1"/>
  <c r="J51" i="13"/>
  <c r="J52" i="13" s="1"/>
  <c r="J56" i="13" s="1"/>
  <c r="J51" i="14"/>
  <c r="J52" i="14" s="1"/>
  <c r="J56" i="14" s="1"/>
  <c r="J57" i="14" s="1"/>
  <c r="P9" i="12"/>
  <c r="O17" i="12"/>
  <c r="N28" i="13"/>
  <c r="N29" i="13" s="1"/>
  <c r="N43" i="13" s="1"/>
  <c r="O27" i="13"/>
  <c r="M23" i="13"/>
  <c r="M55" i="13"/>
  <c r="O20" i="13"/>
  <c r="N22" i="13"/>
  <c r="K47" i="14"/>
  <c r="K49" i="14" s="1"/>
  <c r="K50" i="14" s="1"/>
  <c r="K51" i="14" s="1"/>
  <c r="L44" i="13"/>
  <c r="L33" i="13"/>
  <c r="L45" i="13" s="1"/>
  <c r="M23" i="14"/>
  <c r="M55" i="14"/>
  <c r="L44" i="14"/>
  <c r="L33" i="14"/>
  <c r="L45" i="14" s="1"/>
  <c r="O20" i="14"/>
  <c r="N22" i="14"/>
  <c r="K47" i="13"/>
  <c r="K49" i="13" s="1"/>
  <c r="K50" i="13" s="1"/>
  <c r="K51" i="13" s="1"/>
  <c r="I52" i="12"/>
  <c r="I56" i="12" s="1"/>
  <c r="Q14" i="12"/>
  <c r="Q15" i="12" s="1"/>
  <c r="R41" i="12"/>
  <c r="P28" i="14"/>
  <c r="Q27" i="14"/>
  <c r="O29" i="14"/>
  <c r="O43" i="14" s="1"/>
  <c r="Q21" i="14"/>
  <c r="L47" i="12"/>
  <c r="L49" i="12" s="1"/>
  <c r="L50" i="12" s="1"/>
  <c r="L51" i="12" s="1"/>
  <c r="M33" i="12"/>
  <c r="M45" i="12" s="1"/>
  <c r="M47" i="12" s="1"/>
  <c r="M49" i="12" s="1"/>
  <c r="P10" i="12"/>
  <c r="P37" i="12" s="1"/>
  <c r="N38" i="12"/>
  <c r="N46" i="12" s="1"/>
  <c r="N23" i="12"/>
  <c r="N44" i="12" s="1"/>
  <c r="Q21" i="13"/>
  <c r="P21" i="12"/>
  <c r="O22" i="12"/>
  <c r="P27" i="12"/>
  <c r="O28" i="12"/>
  <c r="N55" i="12"/>
  <c r="J57" i="13" l="1"/>
  <c r="Q9" i="12"/>
  <c r="P17" i="12"/>
  <c r="P27" i="13"/>
  <c r="O28" i="13"/>
  <c r="O29" i="13" s="1"/>
  <c r="O43" i="13" s="1"/>
  <c r="L47" i="14"/>
  <c r="L49" i="14" s="1"/>
  <c r="L50" i="14" s="1"/>
  <c r="L47" i="13"/>
  <c r="L49" i="13" s="1"/>
  <c r="L50" i="13" s="1"/>
  <c r="L51" i="13" s="1"/>
  <c r="P20" i="14"/>
  <c r="O22" i="14"/>
  <c r="M44" i="14"/>
  <c r="M33" i="14"/>
  <c r="M45" i="14" s="1"/>
  <c r="N23" i="13"/>
  <c r="N55" i="13"/>
  <c r="P20" i="13"/>
  <c r="O22" i="13"/>
  <c r="K52" i="13"/>
  <c r="K56" i="13" s="1"/>
  <c r="N23" i="14"/>
  <c r="N55" i="14"/>
  <c r="K52" i="14"/>
  <c r="K56" i="14" s="1"/>
  <c r="K57" i="14" s="1"/>
  <c r="M44" i="13"/>
  <c r="M33" i="13"/>
  <c r="M45" i="13" s="1"/>
  <c r="M50" i="12"/>
  <c r="M51" i="12" s="1"/>
  <c r="I57" i="12"/>
  <c r="J52" i="12"/>
  <c r="J56" i="12" s="1"/>
  <c r="K52" i="12"/>
  <c r="K56" i="12" s="1"/>
  <c r="R14" i="12"/>
  <c r="R15" i="12" s="1"/>
  <c r="S41" i="12"/>
  <c r="N29" i="12"/>
  <c r="N43" i="12" s="1"/>
  <c r="R21" i="14"/>
  <c r="R27" i="14"/>
  <c r="Q28" i="14"/>
  <c r="P29" i="14"/>
  <c r="P43" i="14" s="1"/>
  <c r="O23" i="12"/>
  <c r="O38" i="12"/>
  <c r="O46" i="12" s="1"/>
  <c r="N33" i="12"/>
  <c r="N45" i="12" s="1"/>
  <c r="Q10" i="12"/>
  <c r="Q37" i="12" s="1"/>
  <c r="R21" i="13"/>
  <c r="O55" i="12"/>
  <c r="P28" i="12"/>
  <c r="Q27" i="12"/>
  <c r="P22" i="12"/>
  <c r="Q21" i="12"/>
  <c r="K57" i="13" l="1"/>
  <c r="L51" i="14"/>
  <c r="L52" i="14" s="1"/>
  <c r="L56" i="14" s="1"/>
  <c r="L57" i="14" s="1"/>
  <c r="R9" i="12"/>
  <c r="Q17" i="12"/>
  <c r="L52" i="13"/>
  <c r="L56" i="13" s="1"/>
  <c r="L57" i="13" s="1"/>
  <c r="Q27" i="13"/>
  <c r="P28" i="13"/>
  <c r="P29" i="13" s="1"/>
  <c r="P43" i="13" s="1"/>
  <c r="M47" i="13"/>
  <c r="M49" i="13" s="1"/>
  <c r="M50" i="13" s="1"/>
  <c r="N44" i="14"/>
  <c r="N33" i="14"/>
  <c r="N45" i="14" s="1"/>
  <c r="Q20" i="13"/>
  <c r="P22" i="13"/>
  <c r="M47" i="14"/>
  <c r="M49" i="14" s="1"/>
  <c r="M50" i="14" s="1"/>
  <c r="M51" i="14" s="1"/>
  <c r="O23" i="13"/>
  <c r="O55" i="13"/>
  <c r="O23" i="14"/>
  <c r="O55" i="14"/>
  <c r="N44" i="13"/>
  <c r="N33" i="13"/>
  <c r="N45" i="13" s="1"/>
  <c r="Q20" i="14"/>
  <c r="P22" i="14"/>
  <c r="M52" i="12"/>
  <c r="M56" i="12" s="1"/>
  <c r="J57" i="12"/>
  <c r="K57" i="12"/>
  <c r="L52" i="12"/>
  <c r="L56" i="12" s="1"/>
  <c r="T41" i="12"/>
  <c r="S14" i="12"/>
  <c r="S15" i="12" s="1"/>
  <c r="N47" i="12"/>
  <c r="N49" i="12" s="1"/>
  <c r="N50" i="12" s="1"/>
  <c r="N51" i="12" s="1"/>
  <c r="Q29" i="14"/>
  <c r="Q43" i="14" s="1"/>
  <c r="S21" i="14"/>
  <c r="R28" i="14"/>
  <c r="S27" i="14"/>
  <c r="O29" i="12"/>
  <c r="O43" i="12" s="1"/>
  <c r="O44" i="12"/>
  <c r="O33" i="12"/>
  <c r="O45" i="12" s="1"/>
  <c r="R10" i="12"/>
  <c r="R37" i="12" s="1"/>
  <c r="P29" i="12"/>
  <c r="P43" i="12" s="1"/>
  <c r="P38" i="12"/>
  <c r="P46" i="12" s="1"/>
  <c r="S21" i="13"/>
  <c r="P55" i="12"/>
  <c r="Q22" i="12"/>
  <c r="R21" i="12"/>
  <c r="R27" i="12"/>
  <c r="Q28" i="12"/>
  <c r="M51" i="13" l="1"/>
  <c r="M52" i="13" s="1"/>
  <c r="M56" i="13" s="1"/>
  <c r="M57" i="13" s="1"/>
  <c r="S9" i="12"/>
  <c r="R17" i="12"/>
  <c r="M57" i="12"/>
  <c r="R27" i="13"/>
  <c r="Q28" i="13"/>
  <c r="Q29" i="13" s="1"/>
  <c r="Q43" i="13" s="1"/>
  <c r="R20" i="13"/>
  <c r="Q22" i="13"/>
  <c r="N47" i="13"/>
  <c r="N49" i="13" s="1"/>
  <c r="N50" i="13" s="1"/>
  <c r="O44" i="13"/>
  <c r="O33" i="13"/>
  <c r="O45" i="13" s="1"/>
  <c r="P23" i="14"/>
  <c r="P55" i="14"/>
  <c r="M52" i="14"/>
  <c r="M56" i="14" s="1"/>
  <c r="M57" i="14" s="1"/>
  <c r="N47" i="14"/>
  <c r="N49" i="14" s="1"/>
  <c r="N50" i="14" s="1"/>
  <c r="N51" i="14" s="1"/>
  <c r="R20" i="14"/>
  <c r="Q22" i="14"/>
  <c r="O44" i="14"/>
  <c r="O33" i="14"/>
  <c r="O45" i="14" s="1"/>
  <c r="P23" i="13"/>
  <c r="P55" i="13"/>
  <c r="L57" i="12"/>
  <c r="N52" i="12"/>
  <c r="N56" i="12" s="1"/>
  <c r="U41" i="12"/>
  <c r="T14" i="12"/>
  <c r="T15" i="12" s="1"/>
  <c r="R29" i="14"/>
  <c r="R43" i="14" s="1"/>
  <c r="T21" i="14"/>
  <c r="S28" i="14"/>
  <c r="T27" i="14"/>
  <c r="O47" i="12"/>
  <c r="O49" i="12" s="1"/>
  <c r="O50" i="12" s="1"/>
  <c r="O51" i="12" s="1"/>
  <c r="Q29" i="12"/>
  <c r="Q43" i="12" s="1"/>
  <c r="Q38" i="12"/>
  <c r="Q46" i="12" s="1"/>
  <c r="P23" i="12"/>
  <c r="S10" i="12"/>
  <c r="S37" i="12" s="1"/>
  <c r="T21" i="13"/>
  <c r="R28" i="12"/>
  <c r="S27" i="12"/>
  <c r="S21" i="12"/>
  <c r="R22" i="12"/>
  <c r="Q55" i="12"/>
  <c r="N51" i="13" l="1"/>
  <c r="N52" i="13" s="1"/>
  <c r="N56" i="13" s="1"/>
  <c r="N57" i="13" s="1"/>
  <c r="T9" i="12"/>
  <c r="S17" i="12"/>
  <c r="O47" i="13"/>
  <c r="O49" i="13" s="1"/>
  <c r="O50" i="13" s="1"/>
  <c r="S27" i="13"/>
  <c r="R28" i="13"/>
  <c r="R29" i="13" s="1"/>
  <c r="R43" i="13" s="1"/>
  <c r="Q23" i="14"/>
  <c r="Q55" i="14"/>
  <c r="P44" i="13"/>
  <c r="P33" i="13"/>
  <c r="P45" i="13" s="1"/>
  <c r="S20" i="14"/>
  <c r="R22" i="14"/>
  <c r="N52" i="14"/>
  <c r="N56" i="14" s="1"/>
  <c r="N57" i="14" s="1"/>
  <c r="P44" i="14"/>
  <c r="P33" i="14"/>
  <c r="P45" i="14" s="1"/>
  <c r="Q23" i="13"/>
  <c r="Q55" i="13"/>
  <c r="O47" i="14"/>
  <c r="O49" i="14" s="1"/>
  <c r="O50" i="14" s="1"/>
  <c r="O51" i="14" s="1"/>
  <c r="S20" i="13"/>
  <c r="R22" i="13"/>
  <c r="N57" i="12"/>
  <c r="V41" i="12"/>
  <c r="U14" i="12"/>
  <c r="U15" i="12" s="1"/>
  <c r="U27" i="14"/>
  <c r="T28" i="14"/>
  <c r="U21" i="14"/>
  <c r="S29" i="14"/>
  <c r="S43" i="14" s="1"/>
  <c r="Q23" i="12"/>
  <c r="Q44" i="12" s="1"/>
  <c r="R23" i="12"/>
  <c r="R38" i="12"/>
  <c r="R46" i="12" s="1"/>
  <c r="P44" i="12"/>
  <c r="P33" i="12"/>
  <c r="P45" i="12" s="1"/>
  <c r="T10" i="12"/>
  <c r="T37" i="12" s="1"/>
  <c r="U21" i="13"/>
  <c r="T21" i="12"/>
  <c r="S22" i="12"/>
  <c r="T27" i="12"/>
  <c r="S28" i="12"/>
  <c r="R55" i="12"/>
  <c r="O51" i="13" l="1"/>
  <c r="O52" i="13" s="1"/>
  <c r="O56" i="13" s="1"/>
  <c r="O57" i="13" s="1"/>
  <c r="T38" i="12"/>
  <c r="T46" i="12" s="1"/>
  <c r="U9" i="12"/>
  <c r="T17" i="12"/>
  <c r="T27" i="13"/>
  <c r="S28" i="13"/>
  <c r="S29" i="13" s="1"/>
  <c r="S43" i="13" s="1"/>
  <c r="R23" i="13"/>
  <c r="R55" i="13"/>
  <c r="Q44" i="13"/>
  <c r="Q33" i="13"/>
  <c r="Q45" i="13" s="1"/>
  <c r="P47" i="13"/>
  <c r="P49" i="13" s="1"/>
  <c r="P50" i="13" s="1"/>
  <c r="T20" i="13"/>
  <c r="S22" i="13"/>
  <c r="R23" i="14"/>
  <c r="R55" i="14"/>
  <c r="O52" i="14"/>
  <c r="O56" i="14" s="1"/>
  <c r="O57" i="14" s="1"/>
  <c r="P47" i="14"/>
  <c r="P49" i="14" s="1"/>
  <c r="P50" i="14" s="1"/>
  <c r="P51" i="14" s="1"/>
  <c r="T20" i="14"/>
  <c r="S22" i="14"/>
  <c r="Q44" i="14"/>
  <c r="Q33" i="14"/>
  <c r="Q45" i="14" s="1"/>
  <c r="O52" i="12"/>
  <c r="O56" i="12" s="1"/>
  <c r="V14" i="12"/>
  <c r="V15" i="12" s="1"/>
  <c r="W41" i="12"/>
  <c r="W14" i="12"/>
  <c r="W15" i="12" s="1"/>
  <c r="T29" i="14"/>
  <c r="T43" i="14" s="1"/>
  <c r="V27" i="14"/>
  <c r="U28" i="14"/>
  <c r="V21" i="14"/>
  <c r="Q33" i="12"/>
  <c r="Q45" i="12" s="1"/>
  <c r="Q47" i="12" s="1"/>
  <c r="Q49" i="12" s="1"/>
  <c r="Q50" i="12" s="1"/>
  <c r="Q51" i="12" s="1"/>
  <c r="R29" i="12"/>
  <c r="R43" i="12" s="1"/>
  <c r="R44" i="12"/>
  <c r="R33" i="12"/>
  <c r="R45" i="12" s="1"/>
  <c r="S38" i="12"/>
  <c r="S46" i="12" s="1"/>
  <c r="S23" i="12"/>
  <c r="S44" i="12" s="1"/>
  <c r="U10" i="12"/>
  <c r="U37" i="12" s="1"/>
  <c r="P47" i="12"/>
  <c r="P49" i="12" s="1"/>
  <c r="P50" i="12" s="1"/>
  <c r="P51" i="12" s="1"/>
  <c r="V21" i="13"/>
  <c r="S55" i="12"/>
  <c r="T28" i="12"/>
  <c r="U27" i="12"/>
  <c r="T22" i="12"/>
  <c r="U21" i="12"/>
  <c r="P51" i="13" l="1"/>
  <c r="P52" i="13" s="1"/>
  <c r="P56" i="13" s="1"/>
  <c r="P57" i="13" s="1"/>
  <c r="V9" i="12"/>
  <c r="U17" i="12"/>
  <c r="T28" i="13"/>
  <c r="T29" i="13" s="1"/>
  <c r="T43" i="13" s="1"/>
  <c r="U27" i="13"/>
  <c r="P52" i="14"/>
  <c r="P56" i="14" s="1"/>
  <c r="P57" i="14" s="1"/>
  <c r="R44" i="14"/>
  <c r="R33" i="14"/>
  <c r="R45" i="14" s="1"/>
  <c r="Q47" i="14"/>
  <c r="Q49" i="14" s="1"/>
  <c r="Q50" i="14" s="1"/>
  <c r="Q51" i="14" s="1"/>
  <c r="S23" i="13"/>
  <c r="S55" i="13"/>
  <c r="Q47" i="13"/>
  <c r="Q49" i="13" s="1"/>
  <c r="Q50" i="13" s="1"/>
  <c r="S23" i="14"/>
  <c r="S55" i="14"/>
  <c r="U20" i="13"/>
  <c r="T22" i="13"/>
  <c r="U20" i="14"/>
  <c r="T22" i="14"/>
  <c r="R44" i="13"/>
  <c r="R33" i="13"/>
  <c r="R45" i="13" s="1"/>
  <c r="O57" i="12"/>
  <c r="X41" i="12"/>
  <c r="X14" i="12"/>
  <c r="X15" i="12" s="1"/>
  <c r="T29" i="12"/>
  <c r="T43" i="12" s="1"/>
  <c r="U29" i="14"/>
  <c r="U43" i="14" s="1"/>
  <c r="W21" i="14"/>
  <c r="V28" i="14"/>
  <c r="W27" i="14"/>
  <c r="R47" i="12"/>
  <c r="R49" i="12" s="1"/>
  <c r="R50" i="12" s="1"/>
  <c r="R51" i="12" s="1"/>
  <c r="S29" i="12"/>
  <c r="S43" i="12" s="1"/>
  <c r="V10" i="12"/>
  <c r="V37" i="12" s="1"/>
  <c r="S33" i="12"/>
  <c r="S45" i="12" s="1"/>
  <c r="W21" i="13"/>
  <c r="U22" i="12"/>
  <c r="V21" i="12"/>
  <c r="V27" i="12"/>
  <c r="U28" i="12"/>
  <c r="T55" i="12"/>
  <c r="Q51" i="13" l="1"/>
  <c r="Q52" i="13" s="1"/>
  <c r="Q56" i="13" s="1"/>
  <c r="Q57" i="13" s="1"/>
  <c r="W9" i="12"/>
  <c r="V17" i="12"/>
  <c r="V27" i="13"/>
  <c r="U28" i="13"/>
  <c r="U29" i="13" s="1"/>
  <c r="U43" i="13" s="1"/>
  <c r="R47" i="13"/>
  <c r="R49" i="13" s="1"/>
  <c r="R50" i="13" s="1"/>
  <c r="R51" i="13" s="1"/>
  <c r="V20" i="13"/>
  <c r="U22" i="13"/>
  <c r="R47" i="14"/>
  <c r="R49" i="14" s="1"/>
  <c r="R50" i="14" s="1"/>
  <c r="R51" i="14" s="1"/>
  <c r="T23" i="14"/>
  <c r="T55" i="14"/>
  <c r="S44" i="13"/>
  <c r="S33" i="13"/>
  <c r="S45" i="13" s="1"/>
  <c r="T23" i="13"/>
  <c r="T55" i="13"/>
  <c r="V20" i="14"/>
  <c r="U22" i="14"/>
  <c r="S44" i="14"/>
  <c r="S33" i="14"/>
  <c r="S45" i="14" s="1"/>
  <c r="Q52" i="14"/>
  <c r="Q56" i="14" s="1"/>
  <c r="Q57" i="14" s="1"/>
  <c r="Q52" i="12"/>
  <c r="Q56" i="12" s="1"/>
  <c r="P52" i="12"/>
  <c r="P56" i="12" s="1"/>
  <c r="Y41" i="12"/>
  <c r="Y14" i="12"/>
  <c r="Y15" i="12" s="1"/>
  <c r="U38" i="12"/>
  <c r="U46" i="12" s="1"/>
  <c r="T23" i="12"/>
  <c r="T44" i="12" s="1"/>
  <c r="V29" i="14"/>
  <c r="V43" i="14" s="1"/>
  <c r="X21" i="14"/>
  <c r="W28" i="14"/>
  <c r="X27" i="14"/>
  <c r="S47" i="12"/>
  <c r="S49" i="12" s="1"/>
  <c r="S50" i="12" s="1"/>
  <c r="S51" i="12" s="1"/>
  <c r="U23" i="12"/>
  <c r="U44" i="12" s="1"/>
  <c r="W10" i="12"/>
  <c r="W37" i="12" s="1"/>
  <c r="X21" i="13"/>
  <c r="U29" i="12"/>
  <c r="U43" i="12" s="1"/>
  <c r="U55" i="12"/>
  <c r="V22" i="12"/>
  <c r="W21" i="12"/>
  <c r="W27" i="12"/>
  <c r="V28" i="12"/>
  <c r="X9" i="12" l="1"/>
  <c r="W17" i="12"/>
  <c r="V28" i="13"/>
  <c r="V29" i="13" s="1"/>
  <c r="V43" i="13" s="1"/>
  <c r="W27" i="13"/>
  <c r="S47" i="14"/>
  <c r="S49" i="14" s="1"/>
  <c r="S50" i="14" s="1"/>
  <c r="W20" i="14"/>
  <c r="V22" i="14"/>
  <c r="S47" i="13"/>
  <c r="S49" i="13" s="1"/>
  <c r="S50" i="13" s="1"/>
  <c r="U23" i="13"/>
  <c r="U55" i="13"/>
  <c r="R52" i="14"/>
  <c r="R56" i="14" s="1"/>
  <c r="R57" i="14" s="1"/>
  <c r="W20" i="13"/>
  <c r="V22" i="13"/>
  <c r="U23" i="14"/>
  <c r="U55" i="14"/>
  <c r="T44" i="13"/>
  <c r="T33" i="13"/>
  <c r="T45" i="13" s="1"/>
  <c r="T44" i="14"/>
  <c r="T33" i="14"/>
  <c r="T45" i="14" s="1"/>
  <c r="R52" i="13"/>
  <c r="R56" i="13" s="1"/>
  <c r="R57" i="13" s="1"/>
  <c r="Q57" i="12"/>
  <c r="P57" i="12"/>
  <c r="R52" i="12"/>
  <c r="R56" i="12" s="1"/>
  <c r="Z41" i="12"/>
  <c r="Z14" i="12"/>
  <c r="Z15" i="12" s="1"/>
  <c r="T33" i="12"/>
  <c r="T45" i="12" s="1"/>
  <c r="T47" i="12" s="1"/>
  <c r="T49" i="12" s="1"/>
  <c r="T50" i="12" s="1"/>
  <c r="T51" i="12" s="1"/>
  <c r="W29" i="14"/>
  <c r="W43" i="14" s="1"/>
  <c r="X28" i="14"/>
  <c r="Y27" i="14"/>
  <c r="Y21" i="14"/>
  <c r="U33" i="12"/>
  <c r="U45" i="12" s="1"/>
  <c r="U47" i="12" s="1"/>
  <c r="U49" i="12" s="1"/>
  <c r="U50" i="12" s="1"/>
  <c r="U51" i="12" s="1"/>
  <c r="V38" i="12"/>
  <c r="V46" i="12" s="1"/>
  <c r="V23" i="12"/>
  <c r="V44" i="12" s="1"/>
  <c r="X10" i="12"/>
  <c r="X37" i="12" s="1"/>
  <c r="Y21" i="13"/>
  <c r="V55" i="12"/>
  <c r="V29" i="12"/>
  <c r="V43" i="12" s="1"/>
  <c r="X27" i="12"/>
  <c r="W28" i="12"/>
  <c r="X21" i="12"/>
  <c r="W22" i="12"/>
  <c r="S51" i="13" l="1"/>
  <c r="S52" i="13" s="1"/>
  <c r="S56" i="13" s="1"/>
  <c r="S57" i="13" s="1"/>
  <c r="S51" i="14"/>
  <c r="S52" i="14" s="1"/>
  <c r="S56" i="14" s="1"/>
  <c r="S57" i="14" s="1"/>
  <c r="Y9" i="12"/>
  <c r="X17" i="12"/>
  <c r="X27" i="13"/>
  <c r="W28" i="13"/>
  <c r="W29" i="13" s="1"/>
  <c r="W43" i="13" s="1"/>
  <c r="T47" i="14"/>
  <c r="T49" i="14" s="1"/>
  <c r="T50" i="14" s="1"/>
  <c r="U44" i="13"/>
  <c r="U33" i="13"/>
  <c r="U45" i="13" s="1"/>
  <c r="T47" i="13"/>
  <c r="T49" i="13" s="1"/>
  <c r="T50" i="13" s="1"/>
  <c r="U44" i="14"/>
  <c r="U33" i="14"/>
  <c r="U45" i="14" s="1"/>
  <c r="V23" i="14"/>
  <c r="V55" i="14"/>
  <c r="X20" i="13"/>
  <c r="W22" i="13"/>
  <c r="V23" i="13"/>
  <c r="V55" i="13"/>
  <c r="X20" i="14"/>
  <c r="W22" i="14"/>
  <c r="R57" i="12"/>
  <c r="S52" i="12"/>
  <c r="S56" i="12" s="1"/>
  <c r="AA41" i="12"/>
  <c r="AA14" i="12"/>
  <c r="AA15" i="12" s="1"/>
  <c r="Z21" i="14"/>
  <c r="X29" i="14"/>
  <c r="X43" i="14" s="1"/>
  <c r="Z27" i="14"/>
  <c r="Y28" i="14"/>
  <c r="W38" i="12"/>
  <c r="W46" i="12" s="1"/>
  <c r="V33" i="12"/>
  <c r="V45" i="12" s="1"/>
  <c r="V47" i="12" s="1"/>
  <c r="V49" i="12" s="1"/>
  <c r="W23" i="12"/>
  <c r="W33" i="12" s="1"/>
  <c r="W45" i="12" s="1"/>
  <c r="Y10" i="12"/>
  <c r="Y37" i="12" s="1"/>
  <c r="Z21" i="13"/>
  <c r="W55" i="12"/>
  <c r="W29" i="12"/>
  <c r="W43" i="12" s="1"/>
  <c r="X22" i="12"/>
  <c r="Y21" i="12"/>
  <c r="X28" i="12"/>
  <c r="Y27" i="12"/>
  <c r="T51" i="13" l="1"/>
  <c r="T52" i="13" s="1"/>
  <c r="T56" i="13" s="1"/>
  <c r="T57" i="13" s="1"/>
  <c r="T51" i="14"/>
  <c r="T52" i="14" s="1"/>
  <c r="T56" i="14" s="1"/>
  <c r="T57" i="14" s="1"/>
  <c r="Z9" i="12"/>
  <c r="Y17" i="12"/>
  <c r="X28" i="13"/>
  <c r="X29" i="13" s="1"/>
  <c r="X43" i="13" s="1"/>
  <c r="Y27" i="13"/>
  <c r="W23" i="14"/>
  <c r="W55" i="14"/>
  <c r="W23" i="13"/>
  <c r="W55" i="13"/>
  <c r="U47" i="13"/>
  <c r="U49" i="13" s="1"/>
  <c r="U50" i="13" s="1"/>
  <c r="V44" i="14"/>
  <c r="V33" i="14"/>
  <c r="V45" i="14" s="1"/>
  <c r="Y20" i="14"/>
  <c r="X22" i="14"/>
  <c r="Y20" i="13"/>
  <c r="X22" i="13"/>
  <c r="U47" i="14"/>
  <c r="U49" i="14" s="1"/>
  <c r="U50" i="14" s="1"/>
  <c r="U51" i="14" s="1"/>
  <c r="V44" i="13"/>
  <c r="V33" i="13"/>
  <c r="V45" i="13" s="1"/>
  <c r="V50" i="12"/>
  <c r="S57" i="12"/>
  <c r="T52" i="12"/>
  <c r="T56" i="12" s="1"/>
  <c r="U52" i="12"/>
  <c r="U56" i="12" s="1"/>
  <c r="AB41" i="12"/>
  <c r="AB14" i="12"/>
  <c r="AB15" i="12" s="1"/>
  <c r="Y29" i="14"/>
  <c r="Y43" i="14" s="1"/>
  <c r="Z28" i="14"/>
  <c r="AA27" i="14"/>
  <c r="AA21" i="14"/>
  <c r="W44" i="12"/>
  <c r="W47" i="12" s="1"/>
  <c r="W49" i="12" s="1"/>
  <c r="W50" i="12" s="1"/>
  <c r="W51" i="12" s="1"/>
  <c r="Z10" i="12"/>
  <c r="Z37" i="12" s="1"/>
  <c r="X23" i="12"/>
  <c r="X38" i="12"/>
  <c r="X46" i="12" s="1"/>
  <c r="AA21" i="13"/>
  <c r="Y28" i="12"/>
  <c r="Z27" i="12"/>
  <c r="X55" i="12"/>
  <c r="Y22" i="12"/>
  <c r="Z21" i="12"/>
  <c r="U51" i="13" l="1"/>
  <c r="U52" i="13" s="1"/>
  <c r="U56" i="13" s="1"/>
  <c r="U57" i="13" s="1"/>
  <c r="V51" i="12"/>
  <c r="V52" i="12" s="1"/>
  <c r="V56" i="12" s="1"/>
  <c r="V57" i="12" s="1"/>
  <c r="AA9" i="12"/>
  <c r="Z17" i="12"/>
  <c r="Z27" i="13"/>
  <c r="Y28" i="13"/>
  <c r="Y29" i="13" s="1"/>
  <c r="Y43" i="13" s="1"/>
  <c r="X23" i="13"/>
  <c r="X55" i="13"/>
  <c r="W44" i="13"/>
  <c r="W33" i="13"/>
  <c r="W45" i="13" s="1"/>
  <c r="U52" i="14"/>
  <c r="U56" i="14" s="1"/>
  <c r="U57" i="14" s="1"/>
  <c r="V47" i="13"/>
  <c r="V49" i="13" s="1"/>
  <c r="V50" i="13" s="1"/>
  <c r="Z20" i="13"/>
  <c r="Y22" i="13"/>
  <c r="V47" i="14"/>
  <c r="V49" i="14" s="1"/>
  <c r="V50" i="14" s="1"/>
  <c r="V51" i="14" s="1"/>
  <c r="Z20" i="14"/>
  <c r="Y22" i="14"/>
  <c r="X23" i="14"/>
  <c r="X55" i="14"/>
  <c r="W44" i="14"/>
  <c r="W33" i="14"/>
  <c r="W45" i="14" s="1"/>
  <c r="U57" i="12"/>
  <c r="T57" i="12"/>
  <c r="AC41" i="12"/>
  <c r="AC14" i="12"/>
  <c r="AC15" i="12" s="1"/>
  <c r="Z29" i="14"/>
  <c r="Z43" i="14" s="1"/>
  <c r="AB21" i="14"/>
  <c r="AA28" i="14"/>
  <c r="AB27" i="14"/>
  <c r="X29" i="12"/>
  <c r="X43" i="12" s="1"/>
  <c r="X44" i="12"/>
  <c r="X33" i="12"/>
  <c r="X45" i="12" s="1"/>
  <c r="AA10" i="12"/>
  <c r="AA37" i="12" s="1"/>
  <c r="Y29" i="12"/>
  <c r="Y43" i="12" s="1"/>
  <c r="Y38" i="12"/>
  <c r="Y46" i="12" s="1"/>
  <c r="AB21" i="13"/>
  <c r="Z22" i="12"/>
  <c r="AA21" i="12"/>
  <c r="AA27" i="12"/>
  <c r="Z28" i="12"/>
  <c r="Y55" i="12"/>
  <c r="V51" i="13" l="1"/>
  <c r="V52" i="13" s="1"/>
  <c r="V56" i="13" s="1"/>
  <c r="V57" i="13" s="1"/>
  <c r="AB9" i="12"/>
  <c r="AA17" i="12"/>
  <c r="Z28" i="13"/>
  <c r="Z29" i="13" s="1"/>
  <c r="Z43" i="13" s="1"/>
  <c r="AA27" i="13"/>
  <c r="AA20" i="13"/>
  <c r="Z22" i="13"/>
  <c r="AA20" i="14"/>
  <c r="Z22" i="14"/>
  <c r="W47" i="13"/>
  <c r="W49" i="13" s="1"/>
  <c r="W50" i="13" s="1"/>
  <c r="Y23" i="14"/>
  <c r="Y55" i="14"/>
  <c r="V52" i="14"/>
  <c r="V56" i="14" s="1"/>
  <c r="V57" i="14" s="1"/>
  <c r="W47" i="14"/>
  <c r="W49" i="14" s="1"/>
  <c r="W50" i="14" s="1"/>
  <c r="X44" i="14"/>
  <c r="X33" i="14"/>
  <c r="X45" i="14" s="1"/>
  <c r="Y23" i="13"/>
  <c r="Y55" i="13"/>
  <c r="X44" i="13"/>
  <c r="X33" i="13"/>
  <c r="X45" i="13" s="1"/>
  <c r="W52" i="12"/>
  <c r="W56" i="12" s="1"/>
  <c r="AD41" i="12"/>
  <c r="AD14" i="12"/>
  <c r="AD15" i="12" s="1"/>
  <c r="AC27" i="14"/>
  <c r="AB28" i="14"/>
  <c r="AC21" i="14"/>
  <c r="AA29" i="14"/>
  <c r="AA43" i="14" s="1"/>
  <c r="X47" i="12"/>
  <c r="X49" i="12" s="1"/>
  <c r="X50" i="12" s="1"/>
  <c r="X51" i="12" s="1"/>
  <c r="Y23" i="12"/>
  <c r="Z38" i="12"/>
  <c r="Z46" i="12" s="1"/>
  <c r="Z29" i="12"/>
  <c r="Z43" i="12" s="1"/>
  <c r="AB10" i="12"/>
  <c r="AB37" i="12" s="1"/>
  <c r="AC21" i="13"/>
  <c r="AB27" i="12"/>
  <c r="AA28" i="12"/>
  <c r="AB21" i="12"/>
  <c r="AA22" i="12"/>
  <c r="Z55" i="12"/>
  <c r="W51" i="13" l="1"/>
  <c r="W52" i="13" s="1"/>
  <c r="W56" i="13" s="1"/>
  <c r="W57" i="13" s="1"/>
  <c r="W51" i="14"/>
  <c r="W52" i="14" s="1"/>
  <c r="W56" i="14" s="1"/>
  <c r="W57" i="14" s="1"/>
  <c r="AC9" i="12"/>
  <c r="AB17" i="12"/>
  <c r="AB27" i="13"/>
  <c r="AA28" i="13"/>
  <c r="AA29" i="13" s="1"/>
  <c r="AA43" i="13" s="1"/>
  <c r="X47" i="13"/>
  <c r="X49" i="13" s="1"/>
  <c r="X50" i="13" s="1"/>
  <c r="X47" i="14"/>
  <c r="X49" i="14" s="1"/>
  <c r="X50" i="14" s="1"/>
  <c r="AB20" i="14"/>
  <c r="AA22" i="14"/>
  <c r="Z23" i="14"/>
  <c r="Z55" i="14"/>
  <c r="Y44" i="14"/>
  <c r="Y33" i="14"/>
  <c r="Y45" i="14" s="1"/>
  <c r="Z23" i="13"/>
  <c r="Z55" i="13"/>
  <c r="Y44" i="13"/>
  <c r="Y33" i="13"/>
  <c r="Y45" i="13" s="1"/>
  <c r="AB20" i="13"/>
  <c r="AA22" i="13"/>
  <c r="W57" i="12"/>
  <c r="AE41" i="12"/>
  <c r="AE14" i="12"/>
  <c r="AE15" i="12" s="1"/>
  <c r="Z23" i="12"/>
  <c r="Z33" i="12" s="1"/>
  <c r="Z45" i="12" s="1"/>
  <c r="AD21" i="14"/>
  <c r="AB29" i="14"/>
  <c r="AB43" i="14" s="1"/>
  <c r="AD27" i="14"/>
  <c r="AC28" i="14"/>
  <c r="AA38" i="12"/>
  <c r="AA46" i="12" s="1"/>
  <c r="Y44" i="12"/>
  <c r="Y33" i="12"/>
  <c r="Y45" i="12" s="1"/>
  <c r="AC10" i="12"/>
  <c r="AC37" i="12" s="1"/>
  <c r="AA23" i="12"/>
  <c r="AA44" i="12" s="1"/>
  <c r="AD21" i="13"/>
  <c r="AA55" i="12"/>
  <c r="AA29" i="12"/>
  <c r="AA43" i="12" s="1"/>
  <c r="AB28" i="12"/>
  <c r="AC27" i="12"/>
  <c r="AB22" i="12"/>
  <c r="AC21" i="12"/>
  <c r="X51" i="13" l="1"/>
  <c r="X52" i="13" s="1"/>
  <c r="X56" i="13" s="1"/>
  <c r="X57" i="13" s="1"/>
  <c r="X51" i="14"/>
  <c r="X52" i="14" s="1"/>
  <c r="X56" i="14" s="1"/>
  <c r="X57" i="14" s="1"/>
  <c r="AD9" i="12"/>
  <c r="AC17" i="12"/>
  <c r="Y47" i="13"/>
  <c r="Y49" i="13" s="1"/>
  <c r="Y50" i="13" s="1"/>
  <c r="AC27" i="13"/>
  <c r="AB28" i="13"/>
  <c r="AB29" i="13" s="1"/>
  <c r="AB43" i="13" s="1"/>
  <c r="AA23" i="13"/>
  <c r="AA55" i="13"/>
  <c r="Y47" i="14"/>
  <c r="Y49" i="14" s="1"/>
  <c r="Y50" i="14" s="1"/>
  <c r="AA23" i="14"/>
  <c r="AA55" i="14"/>
  <c r="AC20" i="13"/>
  <c r="AB22" i="13"/>
  <c r="AC20" i="14"/>
  <c r="AB22" i="14"/>
  <c r="Z44" i="13"/>
  <c r="Z33" i="13"/>
  <c r="Z45" i="13" s="1"/>
  <c r="Z44" i="14"/>
  <c r="Z33" i="14"/>
  <c r="Z45" i="14" s="1"/>
  <c r="X52" i="12"/>
  <c r="X56" i="12" s="1"/>
  <c r="AF41" i="12"/>
  <c r="AF14" i="12"/>
  <c r="AF15" i="12" s="1"/>
  <c r="Z44" i="12"/>
  <c r="Z47" i="12" s="1"/>
  <c r="Z49" i="12" s="1"/>
  <c r="Z50" i="12" s="1"/>
  <c r="Z51" i="12" s="1"/>
  <c r="AC29" i="14"/>
  <c r="AC43" i="14" s="1"/>
  <c r="AD28" i="14"/>
  <c r="AE27" i="14"/>
  <c r="AE21" i="14"/>
  <c r="AA33" i="12"/>
  <c r="AA45" i="12" s="1"/>
  <c r="AA47" i="12" s="1"/>
  <c r="AA49" i="12" s="1"/>
  <c r="AA50" i="12" s="1"/>
  <c r="AA51" i="12" s="1"/>
  <c r="Y47" i="12"/>
  <c r="Y49" i="12" s="1"/>
  <c r="Y50" i="12" s="1"/>
  <c r="Y51" i="12" s="1"/>
  <c r="AD10" i="12"/>
  <c r="AD37" i="12" s="1"/>
  <c r="AG14" i="12"/>
  <c r="AG15" i="12" s="1"/>
  <c r="AB29" i="12"/>
  <c r="AB43" i="12" s="1"/>
  <c r="AB38" i="12"/>
  <c r="AB46" i="12" s="1"/>
  <c r="AE21" i="13"/>
  <c r="AD21" i="12"/>
  <c r="AC22" i="12"/>
  <c r="AD27" i="12"/>
  <c r="AC28" i="12"/>
  <c r="AB55" i="12"/>
  <c r="Y51" i="13" l="1"/>
  <c r="Y52" i="13" s="1"/>
  <c r="Y56" i="13" s="1"/>
  <c r="Y57" i="13" s="1"/>
  <c r="Y51" i="14"/>
  <c r="Y52" i="14" s="1"/>
  <c r="Y56" i="14" s="1"/>
  <c r="Y57" i="14" s="1"/>
  <c r="AE9" i="12"/>
  <c r="AD17" i="12"/>
  <c r="AD27" i="13"/>
  <c r="AC28" i="13"/>
  <c r="AC29" i="13" s="1"/>
  <c r="AC43" i="13" s="1"/>
  <c r="AD20" i="14"/>
  <c r="AC22" i="14"/>
  <c r="Z47" i="13"/>
  <c r="Z49" i="13" s="1"/>
  <c r="Z50" i="13" s="1"/>
  <c r="AB23" i="13"/>
  <c r="AB55" i="13"/>
  <c r="AA44" i="14"/>
  <c r="AA33" i="14"/>
  <c r="AA45" i="14" s="1"/>
  <c r="AD20" i="13"/>
  <c r="AC22" i="13"/>
  <c r="Z47" i="14"/>
  <c r="Z49" i="14" s="1"/>
  <c r="Z50" i="14" s="1"/>
  <c r="AB23" i="14"/>
  <c r="AB55" i="14"/>
  <c r="AA44" i="13"/>
  <c r="AA33" i="13"/>
  <c r="AA45" i="13" s="1"/>
  <c r="X57" i="12"/>
  <c r="AF21" i="14"/>
  <c r="AE28" i="14"/>
  <c r="AF27" i="14"/>
  <c r="AD29" i="14"/>
  <c r="AD43" i="14" s="1"/>
  <c r="AH14" i="12"/>
  <c r="AH15" i="12" s="1"/>
  <c r="AB23" i="12"/>
  <c r="AC38" i="12"/>
  <c r="AC46" i="12" s="1"/>
  <c r="AC23" i="12"/>
  <c r="AC33" i="12" s="1"/>
  <c r="AC45" i="12" s="1"/>
  <c r="AE10" i="12"/>
  <c r="AE37" i="12" s="1"/>
  <c r="AF21" i="13"/>
  <c r="AD28" i="12"/>
  <c r="AE27" i="12"/>
  <c r="AE21" i="12"/>
  <c r="AD22" i="12"/>
  <c r="AC55" i="12"/>
  <c r="Z51" i="13" l="1"/>
  <c r="Z52" i="13" s="1"/>
  <c r="Z56" i="13" s="1"/>
  <c r="Z57" i="13" s="1"/>
  <c r="Z51" i="14"/>
  <c r="Z52" i="14" s="1"/>
  <c r="Z56" i="14" s="1"/>
  <c r="Z57" i="14" s="1"/>
  <c r="C58" i="14" s="1"/>
  <c r="AF9" i="12"/>
  <c r="AE17" i="12"/>
  <c r="AD28" i="13"/>
  <c r="AD29" i="13" s="1"/>
  <c r="AD43" i="13" s="1"/>
  <c r="AE27" i="13"/>
  <c r="AB44" i="13"/>
  <c r="AB33" i="13"/>
  <c r="AB45" i="13" s="1"/>
  <c r="AB44" i="14"/>
  <c r="AB33" i="14"/>
  <c r="AB45" i="14" s="1"/>
  <c r="AA47" i="14"/>
  <c r="AA49" i="14" s="1"/>
  <c r="AC23" i="14"/>
  <c r="AC55" i="14"/>
  <c r="AE20" i="13"/>
  <c r="AD22" i="13"/>
  <c r="AA47" i="13"/>
  <c r="AA49" i="13" s="1"/>
  <c r="AA50" i="13" s="1"/>
  <c r="AC23" i="13"/>
  <c r="AC55" i="13"/>
  <c r="AE20" i="14"/>
  <c r="AD22" i="14"/>
  <c r="Y52" i="12"/>
  <c r="Y56" i="12" s="1"/>
  <c r="Z52" i="12"/>
  <c r="Z56" i="12" s="1"/>
  <c r="AA52" i="12"/>
  <c r="AA56" i="12" s="1"/>
  <c r="AF28" i="14"/>
  <c r="AG27" i="14"/>
  <c r="AE29" i="14"/>
  <c r="AE43" i="14" s="1"/>
  <c r="AG21" i="14"/>
  <c r="AC29" i="12"/>
  <c r="AC43" i="12" s="1"/>
  <c r="AC44" i="12"/>
  <c r="AB44" i="12"/>
  <c r="AB33" i="12"/>
  <c r="AB45" i="12" s="1"/>
  <c r="AF10" i="12"/>
  <c r="AF37" i="12" s="1"/>
  <c r="AI14" i="12"/>
  <c r="AI15" i="12" s="1"/>
  <c r="AD38" i="12"/>
  <c r="AD46" i="12" s="1"/>
  <c r="AD23" i="12"/>
  <c r="AG21" i="13"/>
  <c r="AD55" i="12"/>
  <c r="AF21" i="12"/>
  <c r="AE22" i="12"/>
  <c r="AF27" i="12"/>
  <c r="AE28" i="12"/>
  <c r="Z58" i="14" l="1"/>
  <c r="N58" i="14"/>
  <c r="R58" i="14"/>
  <c r="V58" i="14"/>
  <c r="U58" i="14"/>
  <c r="J58" i="14"/>
  <c r="P58" i="14"/>
  <c r="I58" i="14"/>
  <c r="K58" i="14"/>
  <c r="Y58" i="14"/>
  <c r="Q58" i="14"/>
  <c r="S58" i="14"/>
  <c r="L58" i="14"/>
  <c r="M58" i="14"/>
  <c r="X58" i="14"/>
  <c r="H58" i="14"/>
  <c r="G58" i="14"/>
  <c r="E58" i="14"/>
  <c r="W58" i="14"/>
  <c r="F58" i="14"/>
  <c r="T58" i="14"/>
  <c r="D58" i="14"/>
  <c r="O58" i="14"/>
  <c r="AA51" i="13"/>
  <c r="AA52" i="13" s="1"/>
  <c r="AA56" i="13" s="1"/>
  <c r="AA57" i="13" s="1"/>
  <c r="D3" i="14"/>
  <c r="AG9" i="12"/>
  <c r="AF17" i="12"/>
  <c r="AE28" i="13"/>
  <c r="AE29" i="13" s="1"/>
  <c r="AE43" i="13" s="1"/>
  <c r="AF27" i="13"/>
  <c r="AB47" i="13"/>
  <c r="AB49" i="13" s="1"/>
  <c r="AB50" i="13" s="1"/>
  <c r="AC44" i="13"/>
  <c r="AC33" i="13"/>
  <c r="AC45" i="13" s="1"/>
  <c r="AB47" i="14"/>
  <c r="AB49" i="14" s="1"/>
  <c r="AD23" i="14"/>
  <c r="AD55" i="14"/>
  <c r="AC44" i="14"/>
  <c r="AC33" i="14"/>
  <c r="AC45" i="14" s="1"/>
  <c r="AF20" i="13"/>
  <c r="AE22" i="13"/>
  <c r="AF20" i="14"/>
  <c r="AE22" i="14"/>
  <c r="AD23" i="13"/>
  <c r="AD55" i="13"/>
  <c r="Z57" i="12"/>
  <c r="Y57" i="12"/>
  <c r="AA57" i="12"/>
  <c r="AH21" i="14"/>
  <c r="AH27" i="14"/>
  <c r="AG28" i="14"/>
  <c r="AF29" i="14"/>
  <c r="AF43" i="14" s="1"/>
  <c r="AC47" i="12"/>
  <c r="AC49" i="12" s="1"/>
  <c r="AC50" i="12" s="1"/>
  <c r="AC51" i="12" s="1"/>
  <c r="AD33" i="12"/>
  <c r="AD45" i="12" s="1"/>
  <c r="AD44" i="12"/>
  <c r="AD29" i="12"/>
  <c r="AD43" i="12" s="1"/>
  <c r="AG10" i="12"/>
  <c r="AG37" i="12" s="1"/>
  <c r="AB47" i="12"/>
  <c r="AB49" i="12" s="1"/>
  <c r="AB50" i="12" s="1"/>
  <c r="AB51" i="12" s="1"/>
  <c r="AJ14" i="12"/>
  <c r="AJ15" i="12" s="1"/>
  <c r="AE23" i="12"/>
  <c r="AE44" i="12" s="1"/>
  <c r="AE38" i="12"/>
  <c r="AE46" i="12" s="1"/>
  <c r="AH21" i="13"/>
  <c r="AE55" i="12"/>
  <c r="AF28" i="12"/>
  <c r="AG27" i="12"/>
  <c r="AF22" i="12"/>
  <c r="AG21" i="12"/>
  <c r="G59" i="14" l="1"/>
  <c r="H11" i="15" s="1"/>
  <c r="AC59" i="14"/>
  <c r="H33" i="15" s="1"/>
  <c r="X59" i="14"/>
  <c r="H28" i="15" s="1"/>
  <c r="T59" i="14"/>
  <c r="H24" i="15" s="1"/>
  <c r="P59" i="14"/>
  <c r="H20" i="15" s="1"/>
  <c r="L59" i="14"/>
  <c r="H16" i="15" s="1"/>
  <c r="H59" i="14"/>
  <c r="H12" i="15" s="1"/>
  <c r="D59" i="14"/>
  <c r="H8" i="15" s="1"/>
  <c r="AD59" i="14"/>
  <c r="H34" i="15" s="1"/>
  <c r="AA59" i="14"/>
  <c r="H31" i="15" s="1"/>
  <c r="W59" i="14"/>
  <c r="H27" i="15" s="1"/>
  <c r="S59" i="14"/>
  <c r="H23" i="15" s="1"/>
  <c r="O59" i="14"/>
  <c r="H19" i="15" s="1"/>
  <c r="K59" i="14"/>
  <c r="H15" i="15" s="1"/>
  <c r="C59" i="14"/>
  <c r="AB59" i="14"/>
  <c r="H32" i="15" s="1"/>
  <c r="Z59" i="14"/>
  <c r="H30" i="15" s="1"/>
  <c r="V59" i="14"/>
  <c r="H26" i="15" s="1"/>
  <c r="R59" i="14"/>
  <c r="H22" i="15" s="1"/>
  <c r="N59" i="14"/>
  <c r="H18" i="15" s="1"/>
  <c r="J59" i="14"/>
  <c r="H14" i="15" s="1"/>
  <c r="F59" i="14"/>
  <c r="H10" i="15" s="1"/>
  <c r="Y59" i="14"/>
  <c r="H29" i="15" s="1"/>
  <c r="U59" i="14"/>
  <c r="H25" i="15" s="1"/>
  <c r="Q59" i="14"/>
  <c r="H21" i="15" s="1"/>
  <c r="M59" i="14"/>
  <c r="H17" i="15" s="1"/>
  <c r="I59" i="14"/>
  <c r="H13" i="15" s="1"/>
  <c r="E59" i="14"/>
  <c r="H9" i="15" s="1"/>
  <c r="G7" i="1"/>
  <c r="AB51" i="13"/>
  <c r="AB52" i="13" s="1"/>
  <c r="AB56" i="13" s="1"/>
  <c r="AB57" i="13" s="1"/>
  <c r="AG38" i="12"/>
  <c r="AG46" i="12" s="1"/>
  <c r="AH9" i="12"/>
  <c r="AG17" i="12"/>
  <c r="AF28" i="13"/>
  <c r="AF29" i="13" s="1"/>
  <c r="AF43" i="13" s="1"/>
  <c r="AG27" i="13"/>
  <c r="AC47" i="13"/>
  <c r="AC49" i="13" s="1"/>
  <c r="AC50" i="13" s="1"/>
  <c r="AD44" i="13"/>
  <c r="AD33" i="13"/>
  <c r="AD45" i="13" s="1"/>
  <c r="AE23" i="14"/>
  <c r="AE55" i="14"/>
  <c r="AE59" i="14" s="1"/>
  <c r="H35" i="15" s="1"/>
  <c r="AG20" i="13"/>
  <c r="AF22" i="13"/>
  <c r="AG20" i="14"/>
  <c r="AF22" i="14"/>
  <c r="AC47" i="14"/>
  <c r="AC49" i="14" s="1"/>
  <c r="AD44" i="14"/>
  <c r="AD33" i="14"/>
  <c r="AD45" i="14" s="1"/>
  <c r="AE23" i="13"/>
  <c r="AE55" i="13"/>
  <c r="AE29" i="12"/>
  <c r="AE43" i="12" s="1"/>
  <c r="AH28" i="14"/>
  <c r="AI27" i="14"/>
  <c r="AG29" i="14"/>
  <c r="AG43" i="14" s="1"/>
  <c r="AI21" i="14"/>
  <c r="AD47" i="12"/>
  <c r="AD49" i="12" s="1"/>
  <c r="AD50" i="12" s="1"/>
  <c r="AD51" i="12" s="1"/>
  <c r="AF38" i="12"/>
  <c r="AF46" i="12" s="1"/>
  <c r="AK14" i="12"/>
  <c r="AK15" i="12" s="1"/>
  <c r="AH10" i="12"/>
  <c r="AH37" i="12" s="1"/>
  <c r="AF23" i="12"/>
  <c r="AF33" i="12" s="1"/>
  <c r="AF45" i="12" s="1"/>
  <c r="AE33" i="12"/>
  <c r="AE45" i="12" s="1"/>
  <c r="AI21" i="13"/>
  <c r="AG22" i="12"/>
  <c r="AH21" i="12"/>
  <c r="AG28" i="12"/>
  <c r="AH27" i="12"/>
  <c r="AF55" i="12"/>
  <c r="AF29" i="12"/>
  <c r="AF43" i="12" s="1"/>
  <c r="AC51" i="13" l="1"/>
  <c r="AC52" i="13" s="1"/>
  <c r="AC56" i="13" s="1"/>
  <c r="AC57" i="13" s="1"/>
  <c r="AI9" i="12"/>
  <c r="AH17" i="12"/>
  <c r="AH27" i="13"/>
  <c r="AG28" i="13"/>
  <c r="AG29" i="13" s="1"/>
  <c r="AG43" i="13" s="1"/>
  <c r="AD47" i="13"/>
  <c r="AD49" i="13" s="1"/>
  <c r="AD50" i="13" s="1"/>
  <c r="AH20" i="14"/>
  <c r="AG22" i="14"/>
  <c r="AE44" i="14"/>
  <c r="AE33" i="14"/>
  <c r="AE45" i="14" s="1"/>
  <c r="AF23" i="14"/>
  <c r="AF55" i="14"/>
  <c r="AF59" i="14" s="1"/>
  <c r="H36" i="15" s="1"/>
  <c r="AD47" i="14"/>
  <c r="AD49" i="14" s="1"/>
  <c r="AF23" i="13"/>
  <c r="AF55" i="13"/>
  <c r="AE44" i="13"/>
  <c r="AE33" i="13"/>
  <c r="AE45" i="13" s="1"/>
  <c r="AH20" i="13"/>
  <c r="AG22" i="13"/>
  <c r="AB52" i="12"/>
  <c r="AB56" i="12" s="1"/>
  <c r="AC52" i="12"/>
  <c r="AC56" i="12" s="1"/>
  <c r="AE47" i="12"/>
  <c r="AE49" i="12" s="1"/>
  <c r="AE50" i="12" s="1"/>
  <c r="AE51" i="12" s="1"/>
  <c r="AI28" i="14"/>
  <c r="AJ27" i="14"/>
  <c r="AJ21" i="14"/>
  <c r="AH29" i="14"/>
  <c r="AH43" i="14" s="1"/>
  <c r="AF44" i="12"/>
  <c r="AF47" i="12" s="1"/>
  <c r="AF49" i="12" s="1"/>
  <c r="AF50" i="12" s="1"/>
  <c r="AF51" i="12" s="1"/>
  <c r="AG23" i="12"/>
  <c r="AI10" i="12"/>
  <c r="AI37" i="12" s="1"/>
  <c r="AL14" i="12"/>
  <c r="AL15" i="12" s="1"/>
  <c r="AJ21" i="13"/>
  <c r="AH28" i="12"/>
  <c r="AI27" i="12"/>
  <c r="AG55" i="12"/>
  <c r="AI21" i="12"/>
  <c r="AH22" i="12"/>
  <c r="AD51" i="13" l="1"/>
  <c r="AD52" i="13" s="1"/>
  <c r="AD56" i="13" s="1"/>
  <c r="AD57" i="13" s="1"/>
  <c r="AJ9" i="12"/>
  <c r="AI17" i="12"/>
  <c r="AH28" i="13"/>
  <c r="AH29" i="13" s="1"/>
  <c r="AH43" i="13" s="1"/>
  <c r="AI27" i="13"/>
  <c r="AI20" i="13"/>
  <c r="AH22" i="13"/>
  <c r="AF44" i="13"/>
  <c r="AF33" i="13"/>
  <c r="AF45" i="13" s="1"/>
  <c r="AE47" i="14"/>
  <c r="AE49" i="14" s="1"/>
  <c r="AE47" i="13"/>
  <c r="AE49" i="13" s="1"/>
  <c r="AE50" i="13" s="1"/>
  <c r="AG23" i="14"/>
  <c r="AG55" i="14"/>
  <c r="AG59" i="14" s="1"/>
  <c r="H37" i="15" s="1"/>
  <c r="AG23" i="13"/>
  <c r="AG55" i="13"/>
  <c r="AF44" i="14"/>
  <c r="AF33" i="14"/>
  <c r="AF45" i="14" s="1"/>
  <c r="AI20" i="14"/>
  <c r="AH22" i="14"/>
  <c r="AC57" i="12"/>
  <c r="AB57" i="12"/>
  <c r="AD52" i="12"/>
  <c r="AD56" i="12" s="1"/>
  <c r="AH38" i="12"/>
  <c r="AH46" i="12" s="1"/>
  <c r="AK21" i="14"/>
  <c r="AI29" i="14"/>
  <c r="AI43" i="14" s="1"/>
  <c r="AK27" i="14"/>
  <c r="AJ28" i="14"/>
  <c r="AG29" i="12"/>
  <c r="AG43" i="12" s="1"/>
  <c r="AG44" i="12"/>
  <c r="AG33" i="12"/>
  <c r="AG45" i="12" s="1"/>
  <c r="AM14" i="12"/>
  <c r="AM15" i="12" s="1"/>
  <c r="AH23" i="12"/>
  <c r="AH44" i="12" s="1"/>
  <c r="AJ10" i="12"/>
  <c r="AJ37" i="12" s="1"/>
  <c r="AK21" i="13"/>
  <c r="AJ27" i="12"/>
  <c r="AI28" i="12"/>
  <c r="AJ21" i="12"/>
  <c r="AI22" i="12"/>
  <c r="AH55" i="12"/>
  <c r="AH29" i="12"/>
  <c r="AH43" i="12" s="1"/>
  <c r="AE51" i="13" l="1"/>
  <c r="AE52" i="13" s="1"/>
  <c r="AE56" i="13" s="1"/>
  <c r="AE57" i="13" s="1"/>
  <c r="AK9" i="12"/>
  <c r="AJ17" i="12"/>
  <c r="AJ27" i="13"/>
  <c r="AI28" i="13"/>
  <c r="AI29" i="13" s="1"/>
  <c r="AI43" i="13" s="1"/>
  <c r="AF47" i="14"/>
  <c r="AF49" i="14" s="1"/>
  <c r="AG44" i="14"/>
  <c r="AG33" i="14"/>
  <c r="AG45" i="14" s="1"/>
  <c r="AF47" i="13"/>
  <c r="AF49" i="13" s="1"/>
  <c r="AF50" i="13" s="1"/>
  <c r="AH23" i="14"/>
  <c r="AH55" i="14"/>
  <c r="AH59" i="14" s="1"/>
  <c r="H38" i="15" s="1"/>
  <c r="AH23" i="13"/>
  <c r="AH55" i="13"/>
  <c r="AJ20" i="14"/>
  <c r="AI22" i="14"/>
  <c r="AG44" i="13"/>
  <c r="AG33" i="13"/>
  <c r="AG45" i="13" s="1"/>
  <c r="AJ20" i="13"/>
  <c r="AI22" i="13"/>
  <c r="AD57" i="12"/>
  <c r="AE52" i="12"/>
  <c r="AE56" i="12" s="1"/>
  <c r="AF52" i="12"/>
  <c r="AF56" i="12" s="1"/>
  <c r="AJ29" i="14"/>
  <c r="AJ43" i="14" s="1"/>
  <c r="AL27" i="14"/>
  <c r="AK28" i="14"/>
  <c r="AL21" i="14"/>
  <c r="AG47" i="12"/>
  <c r="AG49" i="12" s="1"/>
  <c r="AG50" i="12" s="1"/>
  <c r="AG51" i="12" s="1"/>
  <c r="AH33" i="12"/>
  <c r="AH45" i="12" s="1"/>
  <c r="AH47" i="12" s="1"/>
  <c r="AH49" i="12" s="1"/>
  <c r="AH50" i="12" s="1"/>
  <c r="AH51" i="12" s="1"/>
  <c r="AK10" i="12"/>
  <c r="AK37" i="12" s="1"/>
  <c r="AI38" i="12"/>
  <c r="AI46" i="12" s="1"/>
  <c r="AI29" i="12"/>
  <c r="AI43" i="12" s="1"/>
  <c r="AN14" i="12"/>
  <c r="AN15" i="12" s="1"/>
  <c r="AL21" i="13"/>
  <c r="AJ22" i="12"/>
  <c r="AK21" i="12"/>
  <c r="AI55" i="12"/>
  <c r="AJ28" i="12"/>
  <c r="AK27" i="12"/>
  <c r="AF51" i="13" l="1"/>
  <c r="AF52" i="13" s="1"/>
  <c r="AF56" i="13" s="1"/>
  <c r="AF57" i="13" s="1"/>
  <c r="AL9" i="12"/>
  <c r="AK17" i="12"/>
  <c r="AK27" i="13"/>
  <c r="AJ28" i="13"/>
  <c r="AJ29" i="13" s="1"/>
  <c r="AJ43" i="13" s="1"/>
  <c r="AG47" i="13"/>
  <c r="AG49" i="13" s="1"/>
  <c r="AG50" i="13" s="1"/>
  <c r="AH44" i="13"/>
  <c r="AH33" i="13"/>
  <c r="AH45" i="13" s="1"/>
  <c r="AI23" i="13"/>
  <c r="AI55" i="13"/>
  <c r="AI23" i="14"/>
  <c r="AI55" i="14"/>
  <c r="AI59" i="14" s="1"/>
  <c r="H39" i="15" s="1"/>
  <c r="AG47" i="14"/>
  <c r="AG49" i="14" s="1"/>
  <c r="AK20" i="13"/>
  <c r="AJ22" i="13"/>
  <c r="AK20" i="14"/>
  <c r="AJ22" i="14"/>
  <c r="AH44" i="14"/>
  <c r="AH33" i="14"/>
  <c r="AH45" i="14" s="1"/>
  <c r="AE57" i="12"/>
  <c r="AF57" i="12"/>
  <c r="AK29" i="14"/>
  <c r="AK43" i="14" s="1"/>
  <c r="AM21" i="14"/>
  <c r="AM27" i="14"/>
  <c r="AL28" i="14"/>
  <c r="AL10" i="12"/>
  <c r="AL37" i="12" s="1"/>
  <c r="AJ23" i="12"/>
  <c r="AJ38" i="12"/>
  <c r="AJ46" i="12" s="1"/>
  <c r="AI23" i="12"/>
  <c r="AO14" i="12"/>
  <c r="AO15" i="12" s="1"/>
  <c r="AM21" i="13"/>
  <c r="AL27" i="12"/>
  <c r="AK28" i="12"/>
  <c r="AJ55" i="12"/>
  <c r="AL21" i="12"/>
  <c r="AK22" i="12"/>
  <c r="AG51" i="13" l="1"/>
  <c r="AG52" i="13" s="1"/>
  <c r="AG56" i="13" s="1"/>
  <c r="AG57" i="13" s="1"/>
  <c r="AL38" i="12"/>
  <c r="AL46" i="12" s="1"/>
  <c r="AM9" i="12"/>
  <c r="AL17" i="12"/>
  <c r="AL27" i="13"/>
  <c r="AK28" i="13"/>
  <c r="AK29" i="13" s="1"/>
  <c r="AK43" i="13" s="1"/>
  <c r="AH47" i="14"/>
  <c r="AH49" i="14" s="1"/>
  <c r="AJ23" i="14"/>
  <c r="AJ55" i="14"/>
  <c r="AJ59" i="14" s="1"/>
  <c r="H40" i="15" s="1"/>
  <c r="AI44" i="13"/>
  <c r="AI33" i="13"/>
  <c r="AI45" i="13" s="1"/>
  <c r="AJ23" i="13"/>
  <c r="AJ55" i="13"/>
  <c r="AI44" i="14"/>
  <c r="AI33" i="14"/>
  <c r="AI45" i="14" s="1"/>
  <c r="AH47" i="13"/>
  <c r="AH49" i="13" s="1"/>
  <c r="AH50" i="13" s="1"/>
  <c r="AL20" i="14"/>
  <c r="AK22" i="14"/>
  <c r="AL20" i="13"/>
  <c r="AK22" i="13"/>
  <c r="AH52" i="12"/>
  <c r="AH56" i="12" s="1"/>
  <c r="AG52" i="12"/>
  <c r="AG56" i="12" s="1"/>
  <c r="AM28" i="14"/>
  <c r="AN27" i="14"/>
  <c r="AN21" i="14"/>
  <c r="AL29" i="14"/>
  <c r="AL43" i="14" s="1"/>
  <c r="AJ44" i="12"/>
  <c r="AJ33" i="12"/>
  <c r="AJ45" i="12" s="1"/>
  <c r="AK29" i="12"/>
  <c r="AK43" i="12" s="1"/>
  <c r="AK38" i="12"/>
  <c r="AK46" i="12" s="1"/>
  <c r="AJ29" i="12"/>
  <c r="AJ43" i="12" s="1"/>
  <c r="AI33" i="12"/>
  <c r="AI45" i="12" s="1"/>
  <c r="AI44" i="12"/>
  <c r="AM10" i="12"/>
  <c r="AM37" i="12" s="1"/>
  <c r="AN21" i="13"/>
  <c r="AK55" i="12"/>
  <c r="AL22" i="12"/>
  <c r="AM21" i="12"/>
  <c r="AL28" i="12"/>
  <c r="AM27" i="12"/>
  <c r="AH51" i="13" l="1"/>
  <c r="AH52" i="13" s="1"/>
  <c r="AH56" i="13" s="1"/>
  <c r="AH57" i="13" s="1"/>
  <c r="AN9" i="12"/>
  <c r="AM17" i="12"/>
  <c r="AL28" i="13"/>
  <c r="AL29" i="13" s="1"/>
  <c r="AL43" i="13" s="1"/>
  <c r="AM27" i="13"/>
  <c r="AK23" i="14"/>
  <c r="AK55" i="14"/>
  <c r="AK59" i="14" s="1"/>
  <c r="H41" i="15" s="1"/>
  <c r="AI47" i="14"/>
  <c r="AI49" i="14" s="1"/>
  <c r="AI47" i="13"/>
  <c r="AI49" i="13" s="1"/>
  <c r="AI50" i="13" s="1"/>
  <c r="AM20" i="13"/>
  <c r="AL22" i="13"/>
  <c r="AM20" i="14"/>
  <c r="AL22" i="14"/>
  <c r="AK23" i="13"/>
  <c r="AK55" i="13"/>
  <c r="AJ44" i="13"/>
  <c r="AJ33" i="13"/>
  <c r="AJ45" i="13" s="1"/>
  <c r="AJ44" i="14"/>
  <c r="AJ33" i="14"/>
  <c r="AJ45" i="14" s="1"/>
  <c r="AG57" i="12"/>
  <c r="AH57" i="12"/>
  <c r="AN28" i="14"/>
  <c r="AO27" i="14"/>
  <c r="AO21" i="14"/>
  <c r="AM29" i="14"/>
  <c r="AM43" i="14" s="1"/>
  <c r="AL23" i="12"/>
  <c r="AK23" i="12"/>
  <c r="AJ47" i="12"/>
  <c r="AJ49" i="12" s="1"/>
  <c r="AJ50" i="12" s="1"/>
  <c r="AJ51" i="12" s="1"/>
  <c r="AN10" i="12"/>
  <c r="AN37" i="12" s="1"/>
  <c r="AI47" i="12"/>
  <c r="AI49" i="12" s="1"/>
  <c r="AI50" i="12" s="1"/>
  <c r="AI51" i="12" s="1"/>
  <c r="AO21" i="13"/>
  <c r="AN27" i="12"/>
  <c r="AM28" i="12"/>
  <c r="AL55" i="12"/>
  <c r="AN21" i="12"/>
  <c r="AM22" i="12"/>
  <c r="AI51" i="13" l="1"/>
  <c r="AI52" i="13" s="1"/>
  <c r="AI56" i="13" s="1"/>
  <c r="AI57" i="13" s="1"/>
  <c r="AO9" i="12"/>
  <c r="AN17" i="12"/>
  <c r="AM28" i="13"/>
  <c r="AM29" i="13" s="1"/>
  <c r="AM43" i="13" s="1"/>
  <c r="AN27" i="13"/>
  <c r="AJ47" i="14"/>
  <c r="AJ49" i="14" s="1"/>
  <c r="AJ47" i="13"/>
  <c r="AJ49" i="13" s="1"/>
  <c r="AJ50" i="13" s="1"/>
  <c r="AN20" i="14"/>
  <c r="AM22" i="14"/>
  <c r="AL23" i="14"/>
  <c r="AL55" i="14"/>
  <c r="AL59" i="14" s="1"/>
  <c r="H42" i="15" s="1"/>
  <c r="AL23" i="13"/>
  <c r="AL55" i="13"/>
  <c r="AK44" i="13"/>
  <c r="AK33" i="13"/>
  <c r="AK45" i="13" s="1"/>
  <c r="AN20" i="13"/>
  <c r="AM22" i="13"/>
  <c r="AK44" i="14"/>
  <c r="AK33" i="14"/>
  <c r="AK45" i="14" s="1"/>
  <c r="AP21" i="14"/>
  <c r="AP27" i="14"/>
  <c r="AP28" i="14" s="1"/>
  <c r="AO28" i="14"/>
  <c r="AN29" i="14"/>
  <c r="AN43" i="14" s="1"/>
  <c r="AL44" i="12"/>
  <c r="AL33" i="12"/>
  <c r="AL45" i="12" s="1"/>
  <c r="AL29" i="12"/>
  <c r="AL43" i="12" s="1"/>
  <c r="AK33" i="12"/>
  <c r="AK45" i="12" s="1"/>
  <c r="AK44" i="12"/>
  <c r="AM38" i="12"/>
  <c r="AM46" i="12" s="1"/>
  <c r="AM23" i="12"/>
  <c r="AM44" i="12" s="1"/>
  <c r="AP10" i="12"/>
  <c r="AP37" i="12" s="1"/>
  <c r="AO10" i="12"/>
  <c r="AO37" i="12" s="1"/>
  <c r="AP21" i="13"/>
  <c r="AN22" i="12"/>
  <c r="AO21" i="12"/>
  <c r="AM55" i="12"/>
  <c r="AN28" i="12"/>
  <c r="AO27" i="12"/>
  <c r="AJ51" i="13" l="1"/>
  <c r="AJ52" i="13" s="1"/>
  <c r="AJ56" i="13" s="1"/>
  <c r="AJ57" i="13" s="1"/>
  <c r="AP17" i="12"/>
  <c r="AP9" i="12"/>
  <c r="AO17" i="12"/>
  <c r="AN28" i="13"/>
  <c r="AN29" i="13" s="1"/>
  <c r="AN43" i="13" s="1"/>
  <c r="AO27" i="13"/>
  <c r="AK47" i="14"/>
  <c r="AK49" i="14" s="1"/>
  <c r="AK47" i="13"/>
  <c r="AK49" i="13" s="1"/>
  <c r="AK50" i="13" s="1"/>
  <c r="AM23" i="13"/>
  <c r="AM55" i="13"/>
  <c r="AM23" i="14"/>
  <c r="AM55" i="14"/>
  <c r="AM59" i="14" s="1"/>
  <c r="AL44" i="14"/>
  <c r="AL33" i="14"/>
  <c r="AL45" i="14" s="1"/>
  <c r="AO20" i="13"/>
  <c r="AN22" i="13"/>
  <c r="AL44" i="13"/>
  <c r="AL33" i="13"/>
  <c r="AL45" i="13" s="1"/>
  <c r="AO20" i="14"/>
  <c r="AN22" i="14"/>
  <c r="AJ52" i="12"/>
  <c r="AJ56" i="12" s="1"/>
  <c r="AI52" i="12"/>
  <c r="AI56" i="12" s="1"/>
  <c r="AO29" i="14"/>
  <c r="AO43" i="14" s="1"/>
  <c r="AP29" i="14"/>
  <c r="AP43" i="14" s="1"/>
  <c r="AL47" i="12"/>
  <c r="AL49" i="12" s="1"/>
  <c r="AL50" i="12" s="1"/>
  <c r="AL51" i="12" s="1"/>
  <c r="AM29" i="12"/>
  <c r="AM43" i="12" s="1"/>
  <c r="AK47" i="12"/>
  <c r="AK49" i="12" s="1"/>
  <c r="AK50" i="12" s="1"/>
  <c r="AK51" i="12" s="1"/>
  <c r="AN29" i="12"/>
  <c r="AN43" i="12" s="1"/>
  <c r="AN38" i="12"/>
  <c r="AN46" i="12" s="1"/>
  <c r="AM33" i="12"/>
  <c r="AM45" i="12" s="1"/>
  <c r="AO28" i="12"/>
  <c r="AP27" i="12"/>
  <c r="AP28" i="12" s="1"/>
  <c r="AO22" i="12"/>
  <c r="AP21" i="12"/>
  <c r="AP22" i="12" s="1"/>
  <c r="AN55" i="12"/>
  <c r="AK51" i="13" l="1"/>
  <c r="AK52" i="13" s="1"/>
  <c r="AK56" i="13" s="1"/>
  <c r="AK57" i="13" s="1"/>
  <c r="AP27" i="13"/>
  <c r="AP28" i="13" s="1"/>
  <c r="AP29" i="13" s="1"/>
  <c r="AP43" i="13" s="1"/>
  <c r="AO28" i="13"/>
  <c r="AO29" i="13" s="1"/>
  <c r="AO43" i="13" s="1"/>
  <c r="AP20" i="14"/>
  <c r="AP22" i="14" s="1"/>
  <c r="AO22" i="14"/>
  <c r="AP20" i="13"/>
  <c r="AP22" i="13" s="1"/>
  <c r="AO22" i="13"/>
  <c r="AL47" i="13"/>
  <c r="AL49" i="13" s="1"/>
  <c r="AL50" i="13" s="1"/>
  <c r="AL47" i="14"/>
  <c r="AL49" i="14" s="1"/>
  <c r="AM44" i="13"/>
  <c r="AM33" i="13"/>
  <c r="AM45" i="13" s="1"/>
  <c r="AM44" i="14"/>
  <c r="AM33" i="14"/>
  <c r="AM45" i="14" s="1"/>
  <c r="AN23" i="14"/>
  <c r="AN55" i="14"/>
  <c r="AN59" i="14" s="1"/>
  <c r="AN23" i="13"/>
  <c r="AN55" i="13"/>
  <c r="AJ57" i="12"/>
  <c r="AI57" i="12"/>
  <c r="AO38" i="12"/>
  <c r="AO46" i="12" s="1"/>
  <c r="AN23" i="12"/>
  <c r="AN44" i="12" s="1"/>
  <c r="AP38" i="12"/>
  <c r="AP46" i="12" s="1"/>
  <c r="AO23" i="12"/>
  <c r="AO33" i="12" s="1"/>
  <c r="AO45" i="12" s="1"/>
  <c r="AM47" i="12"/>
  <c r="AM49" i="12" s="1"/>
  <c r="AM50" i="12" s="1"/>
  <c r="AM51" i="12" s="1"/>
  <c r="AP23" i="12"/>
  <c r="AP33" i="12" s="1"/>
  <c r="AP45" i="12" s="1"/>
  <c r="AO55" i="12"/>
  <c r="AO29" i="12"/>
  <c r="AO43" i="12" s="1"/>
  <c r="AP55" i="12"/>
  <c r="AP29" i="12"/>
  <c r="AP43" i="12" s="1"/>
  <c r="AL51" i="13" l="1"/>
  <c r="AL52" i="13" s="1"/>
  <c r="AL56" i="13" s="1"/>
  <c r="AL57" i="13" s="1"/>
  <c r="AM47" i="14"/>
  <c r="AM49" i="14" s="1"/>
  <c r="AO23" i="13"/>
  <c r="AO55" i="13"/>
  <c r="AN44" i="14"/>
  <c r="AN33" i="14"/>
  <c r="AN45" i="14" s="1"/>
  <c r="AM47" i="13"/>
  <c r="AM49" i="13" s="1"/>
  <c r="AM50" i="13" s="1"/>
  <c r="AP23" i="13"/>
  <c r="AP55" i="13"/>
  <c r="AO23" i="14"/>
  <c r="AO55" i="14"/>
  <c r="AO59" i="14" s="1"/>
  <c r="AN44" i="13"/>
  <c r="AN33" i="13"/>
  <c r="AN45" i="13" s="1"/>
  <c r="AP23" i="14"/>
  <c r="AP55" i="14"/>
  <c r="AP59" i="14" s="1"/>
  <c r="AL52" i="12"/>
  <c r="AL56" i="12" s="1"/>
  <c r="AK52" i="12"/>
  <c r="AK56" i="12" s="1"/>
  <c r="AO44" i="12"/>
  <c r="AO47" i="12" s="1"/>
  <c r="AO49" i="12" s="1"/>
  <c r="AO50" i="12" s="1"/>
  <c r="AO51" i="12" s="1"/>
  <c r="AN33" i="12"/>
  <c r="AN45" i="12" s="1"/>
  <c r="AN47" i="12" s="1"/>
  <c r="AN49" i="12" s="1"/>
  <c r="AN50" i="12" s="1"/>
  <c r="AN51" i="12" s="1"/>
  <c r="AP44" i="12"/>
  <c r="AP47" i="12" s="1"/>
  <c r="AP49" i="12" s="1"/>
  <c r="AP50" i="12" s="1"/>
  <c r="AP51" i="12" s="1"/>
  <c r="AM51" i="13" l="1"/>
  <c r="AM52" i="13" s="1"/>
  <c r="AM56" i="13" s="1"/>
  <c r="AM57" i="13" s="1"/>
  <c r="AP44" i="14"/>
  <c r="AP33" i="14"/>
  <c r="AP45" i="14" s="1"/>
  <c r="AN47" i="14"/>
  <c r="AN49" i="14" s="1"/>
  <c r="AO44" i="14"/>
  <c r="AO33" i="14"/>
  <c r="AO45" i="14" s="1"/>
  <c r="AN47" i="13"/>
  <c r="AN49" i="13" s="1"/>
  <c r="AN50" i="13" s="1"/>
  <c r="AP44" i="13"/>
  <c r="AP33" i="13"/>
  <c r="AP45" i="13" s="1"/>
  <c r="AO44" i="13"/>
  <c r="AO33" i="13"/>
  <c r="AO45" i="13" s="1"/>
  <c r="AK57" i="12"/>
  <c r="AL57" i="12"/>
  <c r="AM52" i="12"/>
  <c r="AM56" i="12" s="1"/>
  <c r="AN51" i="13" l="1"/>
  <c r="AN52" i="13" s="1"/>
  <c r="AN56" i="13" s="1"/>
  <c r="AN57" i="13" s="1"/>
  <c r="AO47" i="13"/>
  <c r="AO49" i="13" s="1"/>
  <c r="AO50" i="13" s="1"/>
  <c r="AP47" i="14"/>
  <c r="AP49" i="14" s="1"/>
  <c r="AO47" i="14"/>
  <c r="AO49" i="14" s="1"/>
  <c r="AP47" i="13"/>
  <c r="AP49" i="13" s="1"/>
  <c r="AP50" i="13" s="1"/>
  <c r="AM57" i="12"/>
  <c r="AN52" i="12"/>
  <c r="AN56" i="12" s="1"/>
  <c r="AO52" i="12"/>
  <c r="AO56" i="12" s="1"/>
  <c r="AP52" i="12"/>
  <c r="AP56" i="12" s="1"/>
  <c r="AO51" i="13" l="1"/>
  <c r="AO52" i="13" s="1"/>
  <c r="AO56" i="13" s="1"/>
  <c r="AO57" i="13" s="1"/>
  <c r="AP51" i="13"/>
  <c r="AP52" i="13" s="1"/>
  <c r="AP56" i="13" s="1"/>
  <c r="AP57" i="13" s="1"/>
  <c r="AP57" i="12"/>
  <c r="AO57" i="12"/>
  <c r="AN57" i="12"/>
  <c r="J58" i="12" l="1"/>
  <c r="G58" i="12"/>
  <c r="C58" i="12"/>
  <c r="L58" i="12"/>
  <c r="D58" i="12"/>
  <c r="I58" i="12"/>
  <c r="K58" i="12"/>
  <c r="F58" i="12"/>
  <c r="H58" i="12"/>
  <c r="E58" i="12"/>
  <c r="R58" i="13"/>
  <c r="AK58" i="13"/>
  <c r="AE58" i="13"/>
  <c r="AM58" i="13"/>
  <c r="L58" i="13"/>
  <c r="AB58" i="13"/>
  <c r="Q58" i="13"/>
  <c r="AL58" i="13"/>
  <c r="AD58" i="13"/>
  <c r="C58" i="13"/>
  <c r="I58" i="13"/>
  <c r="AC58" i="13"/>
  <c r="J58" i="13"/>
  <c r="T58" i="13"/>
  <c r="Y58" i="13"/>
  <c r="V58" i="13"/>
  <c r="W58" i="13"/>
  <c r="O58" i="13"/>
  <c r="AP58" i="13"/>
  <c r="AG58" i="13"/>
  <c r="N58" i="13"/>
  <c r="D58" i="13"/>
  <c r="AI58" i="13"/>
  <c r="AH58" i="13"/>
  <c r="K58" i="13"/>
  <c r="AN58" i="13"/>
  <c r="AJ58" i="13"/>
  <c r="AF58" i="13"/>
  <c r="X58" i="13"/>
  <c r="P58" i="13"/>
  <c r="G58" i="13"/>
  <c r="AO58" i="13"/>
  <c r="F58" i="13"/>
  <c r="U58" i="13"/>
  <c r="S58" i="13"/>
  <c r="M58" i="13"/>
  <c r="E58" i="13"/>
  <c r="Z58" i="13"/>
  <c r="H58" i="13"/>
  <c r="AA58" i="13"/>
  <c r="AA58" i="12"/>
  <c r="AL58" i="12"/>
  <c r="AM58" i="12"/>
  <c r="P58" i="12"/>
  <c r="AE58" i="12"/>
  <c r="R58" i="12"/>
  <c r="AG58" i="12"/>
  <c r="V58" i="12"/>
  <c r="AK58" i="12"/>
  <c r="O58" i="12"/>
  <c r="N58" i="12"/>
  <c r="AP58" i="12"/>
  <c r="U58" i="12"/>
  <c r="AO58" i="12"/>
  <c r="AB58" i="12"/>
  <c r="Q58" i="12"/>
  <c r="X58" i="12"/>
  <c r="Z58" i="12"/>
  <c r="Y58" i="12"/>
  <c r="AI58" i="12"/>
  <c r="AJ58" i="12"/>
  <c r="AH58" i="12"/>
  <c r="S58" i="12"/>
  <c r="AN58" i="12"/>
  <c r="M58" i="12"/>
  <c r="AC58" i="12"/>
  <c r="W58" i="12"/>
  <c r="T58" i="12"/>
  <c r="AF58" i="12"/>
  <c r="AD58" i="12"/>
  <c r="D3" i="13"/>
  <c r="E7" i="1" s="1"/>
  <c r="D3" i="12"/>
  <c r="D59" i="13" l="1"/>
  <c r="F8" i="15" s="1"/>
  <c r="E59" i="13"/>
  <c r="F9" i="15" s="1"/>
  <c r="F59" i="13"/>
  <c r="F10" i="15" s="1"/>
  <c r="G59" i="13"/>
  <c r="F11" i="15" s="1"/>
  <c r="H59" i="13"/>
  <c r="F12" i="15" s="1"/>
  <c r="I59" i="13"/>
  <c r="J59" i="13"/>
  <c r="F14" i="15" s="1"/>
  <c r="K59" i="13"/>
  <c r="F15" i="15" s="1"/>
  <c r="L59" i="13"/>
  <c r="F16" i="15" s="1"/>
  <c r="M59" i="13"/>
  <c r="F17" i="15" s="1"/>
  <c r="N59" i="13"/>
  <c r="F18" i="15" s="1"/>
  <c r="O59" i="13"/>
  <c r="F19" i="15" s="1"/>
  <c r="P59" i="13"/>
  <c r="F20" i="15" s="1"/>
  <c r="Q59" i="13"/>
  <c r="F21" i="15" s="1"/>
  <c r="R59" i="13"/>
  <c r="F22" i="15" s="1"/>
  <c r="S59" i="13"/>
  <c r="F23" i="15" s="1"/>
  <c r="T59" i="13"/>
  <c r="U59" i="13"/>
  <c r="F25" i="15" s="1"/>
  <c r="V59" i="13"/>
  <c r="F26" i="15" s="1"/>
  <c r="W59" i="13"/>
  <c r="F27" i="15" s="1"/>
  <c r="X59" i="13"/>
  <c r="F28" i="15" s="1"/>
  <c r="Y59" i="13"/>
  <c r="F29" i="15" s="1"/>
  <c r="Z59" i="13"/>
  <c r="F30" i="15" s="1"/>
  <c r="AA59" i="13"/>
  <c r="F31" i="15" s="1"/>
  <c r="AB59" i="13"/>
  <c r="F32" i="15" s="1"/>
  <c r="AC59" i="13"/>
  <c r="F33" i="15" s="1"/>
  <c r="AD59" i="13"/>
  <c r="F34" i="15" s="1"/>
  <c r="AE59" i="13"/>
  <c r="F35" i="15" s="1"/>
  <c r="AF59" i="13"/>
  <c r="F36" i="15" s="1"/>
  <c r="AG59" i="13"/>
  <c r="F37" i="15" s="1"/>
  <c r="AH59" i="13"/>
  <c r="F38" i="15" s="1"/>
  <c r="AI59" i="13"/>
  <c r="F39" i="15" s="1"/>
  <c r="AJ59" i="13"/>
  <c r="F40" i="15" s="1"/>
  <c r="AK59" i="13"/>
  <c r="F41" i="15" s="1"/>
  <c r="AL59" i="13"/>
  <c r="F42" i="15" s="1"/>
  <c r="AM59" i="13"/>
  <c r="AN59" i="13"/>
  <c r="AP59" i="13"/>
  <c r="AO59" i="13"/>
  <c r="C59" i="13"/>
  <c r="F7" i="15" s="1"/>
  <c r="D59" i="12"/>
  <c r="E59" i="12"/>
  <c r="F59" i="12"/>
  <c r="G59" i="12"/>
  <c r="H59" i="12"/>
  <c r="I59" i="12"/>
  <c r="J59" i="12"/>
  <c r="K59" i="12"/>
  <c r="L59" i="12"/>
  <c r="M59" i="12"/>
  <c r="N59" i="12"/>
  <c r="O59" i="12"/>
  <c r="P59" i="12"/>
  <c r="Q59" i="12"/>
  <c r="R59" i="12"/>
  <c r="S59" i="12"/>
  <c r="T59" i="12"/>
  <c r="U59" i="12"/>
  <c r="V59" i="12"/>
  <c r="W59" i="12"/>
  <c r="X59" i="12"/>
  <c r="Y59" i="12"/>
  <c r="Z59" i="12"/>
  <c r="AA59" i="12"/>
  <c r="AB59" i="12"/>
  <c r="AC59" i="12"/>
  <c r="AD59" i="12"/>
  <c r="AE59" i="12"/>
  <c r="AF59" i="12"/>
  <c r="AG59" i="12"/>
  <c r="D37" i="15" s="1"/>
  <c r="AH59" i="12"/>
  <c r="D38" i="15" s="1"/>
  <c r="AI59" i="12"/>
  <c r="D39" i="15" s="1"/>
  <c r="AJ59" i="12"/>
  <c r="D40" i="15" s="1"/>
  <c r="AK59" i="12"/>
  <c r="D41" i="15" s="1"/>
  <c r="AL59" i="12"/>
  <c r="D42" i="15" s="1"/>
  <c r="AM59" i="12"/>
  <c r="AN59" i="12"/>
  <c r="AO59" i="12"/>
  <c r="AP59" i="12"/>
  <c r="C59" i="12"/>
  <c r="D7" i="15" s="1"/>
  <c r="F24" i="15"/>
  <c r="F13" i="15"/>
  <c r="C7" i="1"/>
  <c r="C3" i="13" l="1"/>
  <c r="E6" i="1" s="1"/>
  <c r="C3" i="12"/>
  <c r="C6" i="1" s="1"/>
  <c r="D8" i="15"/>
  <c r="D9" i="15" l="1"/>
  <c r="D10" i="15" l="1"/>
  <c r="D11" i="15" l="1"/>
  <c r="D12" i="15" l="1"/>
  <c r="D13" i="15" l="1"/>
  <c r="D14" i="15" l="1"/>
  <c r="D15" i="15" l="1"/>
  <c r="D16" i="15" l="1"/>
  <c r="D17" i="15" l="1"/>
  <c r="D18" i="15" l="1"/>
  <c r="D19" i="15" l="1"/>
  <c r="D20" i="15" l="1"/>
  <c r="D21" i="15" l="1"/>
  <c r="D22" i="15" l="1"/>
  <c r="D23" i="15" l="1"/>
  <c r="D24" i="15" l="1"/>
  <c r="D25" i="15" l="1"/>
  <c r="D26" i="15" l="1"/>
  <c r="D27" i="15" l="1"/>
  <c r="D28" i="15" l="1"/>
  <c r="D29" i="15" l="1"/>
  <c r="D30" i="15" l="1"/>
  <c r="D31" i="15" l="1"/>
  <c r="D32" i="15" l="1"/>
  <c r="D33" i="15" l="1"/>
  <c r="D34" i="15" l="1"/>
  <c r="D35" i="15" l="1"/>
  <c r="D36" i="15" l="1"/>
  <c r="H7" i="15" l="1"/>
  <c r="C3" i="14"/>
  <c r="G6" i="1" s="1"/>
</calcChain>
</file>

<file path=xl/comments1.xml><?xml version="1.0" encoding="utf-8"?>
<comments xmlns="http://schemas.openxmlformats.org/spreadsheetml/2006/main">
  <authors>
    <author>Amul Sathe</author>
  </authors>
  <commentList>
    <comment ref="B26" authorId="0">
      <text>
        <r>
          <rPr>
            <sz val="9"/>
            <color indexed="81"/>
            <rFont val="Tahoma"/>
            <family val="2"/>
          </rPr>
          <t xml:space="preserve">Years until new capacity is needed. Used to simulate a "resource balance year".
</t>
        </r>
      </text>
    </comment>
  </commentList>
</comments>
</file>

<file path=xl/sharedStrings.xml><?xml version="1.0" encoding="utf-8"?>
<sst xmlns="http://schemas.openxmlformats.org/spreadsheetml/2006/main" count="856" uniqueCount="171">
  <si>
    <t>Sacramento River</t>
  </si>
  <si>
    <t>Avoided Capacity Cost Calculator</t>
  </si>
  <si>
    <t>Region</t>
  </si>
  <si>
    <t>North Coast</t>
  </si>
  <si>
    <t>San Francisco Bay</t>
  </si>
  <si>
    <t>North Lahontan</t>
  </si>
  <si>
    <t>San Joaquin River</t>
  </si>
  <si>
    <t>Central Coast</t>
  </si>
  <si>
    <t>Tulare Lake</t>
  </si>
  <si>
    <t>South Lahontan</t>
  </si>
  <si>
    <t>South Coast</t>
  </si>
  <si>
    <t>Colorado River</t>
  </si>
  <si>
    <t>IOU</t>
  </si>
  <si>
    <t>Cost of Equity</t>
  </si>
  <si>
    <t>Percentage of Cap Structure - Equity</t>
  </si>
  <si>
    <t>Cost of Debt</t>
  </si>
  <si>
    <t>Percentage of Cap Structure - Debt</t>
  </si>
  <si>
    <t>Debt Amortization Period</t>
  </si>
  <si>
    <t>Tax Inputs</t>
  </si>
  <si>
    <t>Federal Income Tax Rate</t>
  </si>
  <si>
    <t>State Income Tax Rate</t>
  </si>
  <si>
    <t>Composite Tax Rate</t>
  </si>
  <si>
    <t>Value Added Tax Rate</t>
  </si>
  <si>
    <t>Payments In Lieu of Taxes (PILOTs)</t>
  </si>
  <si>
    <t>Property Tax Rate</t>
  </si>
  <si>
    <t>Basis for Property Tax Rate</t>
  </si>
  <si>
    <t>Depreciated Cost</t>
  </si>
  <si>
    <t>Inflation Rate</t>
  </si>
  <si>
    <t>Working Capital</t>
  </si>
  <si>
    <t>Service Year</t>
  </si>
  <si>
    <t>Installed Cost</t>
  </si>
  <si>
    <t>Straight Line Depreciation Expense</t>
  </si>
  <si>
    <t>Straight Line Accumulated Depreciation</t>
  </si>
  <si>
    <t>Net Plant - Beginning of Year</t>
  </si>
  <si>
    <t>Net Plant - End of Year</t>
  </si>
  <si>
    <t>MACRS Depreciation</t>
  </si>
  <si>
    <t>Accumulated Deferred Income Taxes (ADIT)</t>
  </si>
  <si>
    <t>Allowance for Working Capital</t>
  </si>
  <si>
    <t>Rate Base</t>
  </si>
  <si>
    <t>Percentage Debt</t>
  </si>
  <si>
    <t>WA Debt Cost</t>
  </si>
  <si>
    <t>Debt Component of Revenue Requirement</t>
  </si>
  <si>
    <t>Percentage Equity</t>
  </si>
  <si>
    <t>WA Equity Cost - Pretax</t>
  </si>
  <si>
    <t>Equity Component of Revenue Requirement</t>
  </si>
  <si>
    <t>Income Tax Rate</t>
  </si>
  <si>
    <t>Income Tax Component of Revenue Requirement</t>
  </si>
  <si>
    <t>Property Tax Component of Revenue Requirement</t>
  </si>
  <si>
    <t>Marginal O&amp;M (Inflation Adjusted)</t>
  </si>
  <si>
    <t>Property Taxes</t>
  </si>
  <si>
    <t>Total Before VAT</t>
  </si>
  <si>
    <t>VAT Rate</t>
  </si>
  <si>
    <t>VAT Component of the Revenue Requirement</t>
  </si>
  <si>
    <t>Revenue Requirement before PILOTs</t>
  </si>
  <si>
    <t>Payments In Lieu of Taxes</t>
  </si>
  <si>
    <t>Total Annual Revenue Requirement</t>
  </si>
  <si>
    <t>Discount Rate (WACC)</t>
  </si>
  <si>
    <t>Discount Factor</t>
  </si>
  <si>
    <t>Discounted Revenue Requirement</t>
  </si>
  <si>
    <t>Levelized Real Marginal Cost</t>
  </si>
  <si>
    <t>Depreciation Life</t>
  </si>
  <si>
    <t>Straight Line</t>
  </si>
  <si>
    <t>MACRS</t>
  </si>
  <si>
    <t>Contaminant Removal &amp; Disinfection</t>
  </si>
  <si>
    <t>CPUC Authorized Rates of Return and Capital Structures</t>
  </si>
  <si>
    <t>Capital Ratio</t>
  </si>
  <si>
    <t>Cost Factor</t>
  </si>
  <si>
    <t>Weighted Cost</t>
  </si>
  <si>
    <t>Debt</t>
  </si>
  <si>
    <t>Equity</t>
  </si>
  <si>
    <t>WACC</t>
  </si>
  <si>
    <t>Return on Rate Base</t>
  </si>
  <si>
    <t>Capital Costs:</t>
  </si>
  <si>
    <t>Ocean Water Desalination Plant Costs ($M/MGD)</t>
  </si>
  <si>
    <t>Brackish Water Desalination Plant Costs ($M/MGD)</t>
  </si>
  <si>
    <t>Recycled Water Plant Costs – Tertiary Plus Disinfection ($M/MGD)</t>
  </si>
  <si>
    <t>Recycled Water Plant Costs – Membrane Treatment ($M/MGD)</t>
  </si>
  <si>
    <t>Groundwater Facility Costs ($M/MGD)</t>
  </si>
  <si>
    <t>Capital</t>
  </si>
  <si>
    <t>Chlorine Disinfection Costs ($M/MGD)</t>
  </si>
  <si>
    <t>Contaminant Removal Plus Disinfection Plant Costs ($M/MGD)</t>
  </si>
  <si>
    <t>Wastewater Treatment Plant Costs ($M/MGD)</t>
  </si>
  <si>
    <t>Ocean Desalination</t>
  </si>
  <si>
    <t>Brackish Desalination</t>
  </si>
  <si>
    <t>Recycled - Tertiary + Disinfection</t>
  </si>
  <si>
    <t>Recycled - Membrane Treatment</t>
  </si>
  <si>
    <t>Groundwater Facility</t>
  </si>
  <si>
    <t>Chlorine Disinfection</t>
  </si>
  <si>
    <t>Wastewater Treatment</t>
  </si>
  <si>
    <t>Potable Treatment</t>
  </si>
  <si>
    <t>Financial Assumptions</t>
  </si>
  <si>
    <t>Capital Costs</t>
  </si>
  <si>
    <t>Select Hydrologic Region</t>
  </si>
  <si>
    <t>(MACRS - Straight Line) * Tax Rate</t>
  </si>
  <si>
    <t>Annual</t>
  </si>
  <si>
    <t>Calculations&gt;&gt;&gt;</t>
  </si>
  <si>
    <t>User Defined Region 1</t>
  </si>
  <si>
    <t>User Defined Region 2</t>
  </si>
  <si>
    <t>User Defined Region 3</t>
  </si>
  <si>
    <t>Capital Cost per Unit ($M/MGD)</t>
  </si>
  <si>
    <t>Ownership Entity Type</t>
  </si>
  <si>
    <t>User Defined</t>
  </si>
  <si>
    <t>&lt;input&gt;</t>
  </si>
  <si>
    <t>Water System Component Costs</t>
  </si>
  <si>
    <t>Municipality</t>
  </si>
  <si>
    <t>User Defined Supply</t>
  </si>
  <si>
    <t>User Defined Facility Costs ($M/MGD)</t>
  </si>
  <si>
    <t>Input Selection</t>
  </si>
  <si>
    <t>Year to Capital Outlay</t>
  </si>
  <si>
    <t>Year</t>
  </si>
  <si>
    <t>For Major California Water Utilities</t>
  </si>
  <si>
    <t>California Water Service Company</t>
  </si>
  <si>
    <t>San Jose Water Company</t>
  </si>
  <si>
    <t>California-American Water Company</t>
  </si>
  <si>
    <t>Golden State Water Company</t>
  </si>
  <si>
    <t>Park Water  Company and Apple Valley Ranchos Water Company, jointly</t>
  </si>
  <si>
    <t>San Gabriel  Valley Water Company</t>
  </si>
  <si>
    <t>Suburban Water Systems</t>
  </si>
  <si>
    <t>Great Oaks Water Company</t>
  </si>
  <si>
    <t>Municipal Debt Investor Marginal Federal Tax Rate</t>
  </si>
  <si>
    <t>Implied Yield on Municipal Debt</t>
  </si>
  <si>
    <t>Estimate of Municipal Water Utility Cost of Debt</t>
  </si>
  <si>
    <t>Levelized Marginal Cost</t>
  </si>
  <si>
    <t xml:space="preserve">PV-Total </t>
  </si>
  <si>
    <t>MACRS Term</t>
  </si>
  <si>
    <t>Average of 4 Utilities and 5 Small Class A Water Utilities</t>
  </si>
  <si>
    <t>Ocean Water Desalination Plant</t>
  </si>
  <si>
    <t>Brackish Water Desalination Plant</t>
  </si>
  <si>
    <t>Recycled Water – Tertiary Plus Disinfection</t>
  </si>
  <si>
    <t>Recycled Water – Membrane Treatment</t>
  </si>
  <si>
    <t>Contaminant Removal Plus Disinfection</t>
  </si>
  <si>
    <t>Technology</t>
  </si>
  <si>
    <t>Water Supply</t>
  </si>
  <si>
    <t>Water 
Supply</t>
  </si>
  <si>
    <t>Detailed Output - Annual Avoided Cost</t>
  </si>
  <si>
    <t>Annual Avoided Capacity Cost</t>
  </si>
  <si>
    <t>Source: IRS, ca.gov</t>
  </si>
  <si>
    <t>Source: CPUC Water Cost of Capital Proceedings, Navigant Assumptions</t>
  </si>
  <si>
    <t>Annual Avoided Capacity Cost ($M/MGD)</t>
  </si>
  <si>
    <t>PV-Total Capacity Cost ($M)</t>
  </si>
  <si>
    <t>Detailed Output ($M/MGD capacity per year)</t>
  </si>
  <si>
    <t>Tool Overview</t>
  </si>
  <si>
    <t>Uses and Limitations</t>
  </si>
  <si>
    <t>Instructions</t>
  </si>
  <si>
    <t>Legend</t>
  </si>
  <si>
    <t>Tab Colors</t>
  </si>
  <si>
    <t>User Guidance and Inputs</t>
  </si>
  <si>
    <t>Model Outputs</t>
  </si>
  <si>
    <t>Internal Calculations</t>
  </si>
  <si>
    <t>Data and Default Assumptions</t>
  </si>
  <si>
    <t>Reference Material</t>
  </si>
  <si>
    <t>Cell Formatting</t>
  </si>
  <si>
    <t>Value</t>
  </si>
  <si>
    <t>Source Data and Default Assumptions</t>
  </si>
  <si>
    <t>Calculated Values</t>
  </si>
  <si>
    <t>User Input or Override</t>
  </si>
  <si>
    <t>Text</t>
  </si>
  <si>
    <t>Link to Another Tab</t>
  </si>
  <si>
    <t>Avoided Water Capacity Cost Model</t>
  </si>
  <si>
    <t>Source: Navigant team Research. See accompanying final report</t>
  </si>
  <si>
    <t>Avoided Water Capacity Cost Calculator</t>
  </si>
  <si>
    <t xml:space="preserve">Outputs are estimates based on observed data from California. This tool may not be representative for other states. 
The results of this model feed into the Water-Energy Calculator and are used to assess the cost effectiveness of water conservation measures. </t>
  </si>
  <si>
    <t>This tool was developed for the California Public Utilities Commission by Navigant. It is meant to help users estimate the avoided water capacity cost. This tool is used to feed inputs to the Water-Energy Calculator. The tool allows users to select different marginal technologies for each region, edit cost inputs, and edit financial assumptions. Additional information regarding methodology and data sources can be found in the accompanying report.</t>
  </si>
  <si>
    <t>1. Proceed to the "Selection" tab. 
2. Select marginal technologies, view summary results on "Selection" Tab
3. View time series results on "Output" tab</t>
  </si>
  <si>
    <t>Water Supply - Default Input Recommendations</t>
  </si>
  <si>
    <t>Summary Output</t>
  </si>
  <si>
    <t>Summary Output and Input Selection</t>
  </si>
  <si>
    <t>DRAFT: Version 1.0</t>
  </si>
  <si>
    <t>Released October 7, 2014</t>
  </si>
  <si>
    <t>Marginal Fixed O&amp;M Cost per Unit ($M/MGD)</t>
  </si>
  <si>
    <t>Fixed O&amp;M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</si>
</sst>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_(* #,##0.0_);_(* \(#,##0.0\);_(* &quot;-&quot;_);_(@_)"/>
  </numFmts>
  <fonts count="80">
    <font>
      <sz val="11"/>
      <color theme="1"/>
      <name val="Calibri"/>
      <family val="2"/>
      <scheme val="minor"/>
    </font>
    <font>
      <sz val="11"/>
      <color theme="0" tint="-4.9989318521683403E-2"/>
      <name val="Palatino Linotype"/>
      <family val="1"/>
    </font>
    <font>
      <sz val="11"/>
      <color theme="1"/>
      <name val="Palatino Linotype"/>
      <family val="1"/>
    </font>
    <font>
      <b/>
      <sz val="11"/>
      <color theme="1"/>
      <name val="Palatino Linotype"/>
      <family val="1"/>
    </font>
    <font>
      <b/>
      <sz val="14"/>
      <color rgb="FFFFFFFF"/>
      <name val="Palatino Linotype"/>
      <family val="1"/>
    </font>
    <font>
      <sz val="11"/>
      <color theme="1"/>
      <name val="Calibri"/>
      <family val="2"/>
      <scheme val="minor"/>
    </font>
    <font>
      <sz val="10"/>
      <name val="Arial"/>
      <family val="2"/>
    </font>
    <font>
      <b/>
      <sz val="10"/>
      <name val="Arial"/>
      <family val="2"/>
    </font>
    <font>
      <b/>
      <sz val="10"/>
      <color theme="0"/>
      <name val="Arial"/>
      <family val="2"/>
    </font>
    <font>
      <b/>
      <sz val="10"/>
      <color indexed="9"/>
      <name val="Arial"/>
      <family val="2"/>
    </font>
    <font>
      <sz val="9"/>
      <color theme="1"/>
      <name val="Palatino Linotype"/>
      <family val="1"/>
    </font>
    <font>
      <sz val="11"/>
      <color theme="0"/>
      <name val="Palatino"/>
      <family val="1"/>
    </font>
    <font>
      <sz val="11"/>
      <color theme="1"/>
      <name val="Palatino"/>
      <family val="1"/>
    </font>
    <font>
      <b/>
      <sz val="12"/>
      <color theme="1"/>
      <name val="Palatino Linotype"/>
      <family val="1"/>
    </font>
    <font>
      <b/>
      <sz val="9"/>
      <color theme="1"/>
      <name val="Palatino Linotype"/>
      <family val="1"/>
    </font>
    <font>
      <sz val="11"/>
      <color theme="0"/>
      <name val="Calibri"/>
      <family val="2"/>
      <scheme val="minor"/>
    </font>
    <font>
      <b/>
      <i/>
      <sz val="9"/>
      <color theme="1"/>
      <name val="Palatino Linotype"/>
      <family val="1"/>
    </font>
    <font>
      <b/>
      <u val="singleAccounting"/>
      <sz val="10"/>
      <name val="Arial"/>
      <family val="2"/>
    </font>
    <font>
      <b/>
      <sz val="72"/>
      <color theme="1"/>
      <name val="Palatino Linotype"/>
      <family val="1"/>
    </font>
    <font>
      <b/>
      <u val="singleAccounting"/>
      <sz val="12"/>
      <color theme="1"/>
      <name val="Palatino Linotype"/>
      <family val="1"/>
    </font>
    <font>
      <sz val="12"/>
      <color theme="1"/>
      <name val="Palatino Linotype"/>
      <family val="1"/>
    </font>
    <font>
      <sz val="11"/>
      <color rgb="FFFF0000"/>
      <name val="Calibri"/>
      <family val="2"/>
      <scheme val="minor"/>
    </font>
    <font>
      <sz val="11"/>
      <color theme="0"/>
      <name val="Palatino Linotype"/>
      <family val="1"/>
    </font>
    <font>
      <sz val="11"/>
      <color indexed="12"/>
      <name val="Palatino Linotype"/>
      <family val="1"/>
    </font>
    <font>
      <sz val="10"/>
      <color theme="1"/>
      <name val="Arial"/>
      <family val="2"/>
    </font>
    <font>
      <i/>
      <sz val="9"/>
      <color theme="1"/>
      <name val="Palatino Linotype"/>
      <family val="1"/>
    </font>
    <font>
      <b/>
      <sz val="10"/>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1"/>
      <name val="Palatino Linotype"/>
      <family val="2"/>
    </font>
    <font>
      <b/>
      <sz val="16"/>
      <color theme="1"/>
      <name val="Calibri"/>
      <family val="2"/>
      <scheme val="minor"/>
    </font>
    <font>
      <b/>
      <sz val="14"/>
      <name val="Calibri"/>
      <family val="2"/>
      <scheme val="minor"/>
    </font>
    <font>
      <b/>
      <sz val="12"/>
      <color theme="1"/>
      <name val="Calibri"/>
      <family val="2"/>
      <scheme val="minor"/>
    </font>
    <font>
      <sz val="11"/>
      <color rgb="FF1F497D"/>
      <name val="Calibri"/>
      <family val="2"/>
      <scheme val="minor"/>
    </font>
    <font>
      <sz val="11"/>
      <color theme="6" tint="0.39997558519241921"/>
      <name val="Palatino Linotype"/>
      <family val="1"/>
    </font>
    <font>
      <u/>
      <sz val="11"/>
      <color theme="10"/>
      <name val="Palatino Linotype"/>
      <family val="2"/>
    </font>
    <font>
      <u/>
      <sz val="10"/>
      <color indexed="12"/>
      <name val="Arial"/>
      <family val="2"/>
    </font>
    <font>
      <sz val="12"/>
      <name val="SWISS"/>
    </font>
    <font>
      <sz val="12"/>
      <color theme="1"/>
      <name val="Calibri"/>
      <family val="2"/>
      <scheme val="minor"/>
    </font>
    <font>
      <sz val="12"/>
      <name val="Arial"/>
      <family val="2"/>
    </font>
    <font>
      <sz val="11"/>
      <color rgb="FF00B0F0"/>
      <name val="Palatino Linotype"/>
      <family val="1"/>
    </font>
    <font>
      <sz val="9"/>
      <color rgb="FF00B0F0"/>
      <name val="Palatino Linotype"/>
      <family val="1"/>
    </font>
    <font>
      <i/>
      <sz val="8"/>
      <color rgb="FF00B0F0"/>
      <name val="Palatino Linotype"/>
      <family val="1"/>
    </font>
    <font>
      <b/>
      <sz val="8"/>
      <name val="Palatino"/>
      <family val="1"/>
    </font>
    <font>
      <sz val="9"/>
      <color theme="1"/>
      <name val="Palatino"/>
      <family val="1"/>
    </font>
    <font>
      <b/>
      <sz val="9"/>
      <color theme="1"/>
      <name val="Palatino"/>
      <family val="1"/>
    </font>
    <font>
      <sz val="9"/>
      <color rgb="FF00B0F0"/>
      <name val="Palatino"/>
      <family val="1"/>
    </font>
    <font>
      <i/>
      <sz val="8"/>
      <color rgb="FF00B0F0"/>
      <name val="Palatino"/>
      <family val="1"/>
    </font>
    <font>
      <b/>
      <sz val="9"/>
      <color rgb="FF00B0F0"/>
      <name val="Palatino Linotype"/>
      <family val="1"/>
    </font>
    <font>
      <sz val="8"/>
      <color rgb="FF00B0F0"/>
      <name val="Palatino Linotype"/>
      <family val="1"/>
    </font>
    <font>
      <b/>
      <sz val="9"/>
      <name val="Palatino Linotype"/>
      <family val="1"/>
    </font>
    <font>
      <sz val="18"/>
      <color theme="0"/>
      <name val="Palatino Linotype"/>
      <family val="1"/>
    </font>
    <font>
      <sz val="11"/>
      <color rgb="FF0000FF"/>
      <name val="Palatino Linotype"/>
      <family val="1"/>
    </font>
    <font>
      <b/>
      <sz val="11"/>
      <color theme="0"/>
      <name val="Palatino Linotype"/>
      <family val="1"/>
    </font>
    <font>
      <sz val="11"/>
      <name val="Palatino Linotype"/>
      <family val="1"/>
    </font>
    <font>
      <b/>
      <sz val="11"/>
      <color indexed="8"/>
      <name val="Palatino Linotype"/>
      <family val="1"/>
    </font>
    <font>
      <sz val="11"/>
      <color indexed="8"/>
      <name val="Palatino Linotype"/>
      <family val="1"/>
    </font>
    <font>
      <b/>
      <sz val="11"/>
      <name val="Palatino Linotype"/>
      <family val="1"/>
    </font>
    <font>
      <b/>
      <sz val="11"/>
      <color rgb="FF0000FF"/>
      <name val="Palatino Linotype"/>
      <family val="1"/>
    </font>
    <font>
      <b/>
      <sz val="11"/>
      <color rgb="FF00B0F0"/>
      <name val="Palatino Linotype"/>
      <family val="1"/>
    </font>
    <font>
      <b/>
      <u/>
      <sz val="11"/>
      <color theme="1"/>
      <name val="Palatino Linotype"/>
      <family val="1"/>
    </font>
    <font>
      <b/>
      <u val="singleAccounting"/>
      <sz val="11"/>
      <color theme="1"/>
      <name val="Palatino Linotype"/>
      <family val="1"/>
    </font>
    <font>
      <b/>
      <sz val="14"/>
      <color theme="0" tint="-4.9989318521683403E-2"/>
      <name val="Palatino Linotype"/>
      <family val="1"/>
    </font>
    <font>
      <sz val="9"/>
      <color indexed="81"/>
      <name val="Tahoma"/>
      <family val="2"/>
    </font>
    <font>
      <sz val="10"/>
      <color rgb="FF00B0F0"/>
      <name val="Arial"/>
      <family val="2"/>
    </font>
    <font>
      <b/>
      <sz val="10"/>
      <color theme="1"/>
      <name val="Palatino Linotype"/>
      <family val="1"/>
    </font>
    <font>
      <sz val="10"/>
      <color theme="1"/>
      <name val="Calibri"/>
      <family val="2"/>
      <scheme val="minor"/>
    </font>
    <font>
      <sz val="10"/>
      <color theme="1"/>
      <name val="Palatino Linotype"/>
      <family val="1"/>
    </font>
    <font>
      <sz val="10"/>
      <name val="Calibri"/>
      <family val="2"/>
      <scheme val="minor"/>
    </font>
  </fonts>
  <fills count="50">
    <fill>
      <patternFill patternType="none"/>
    </fill>
    <fill>
      <patternFill patternType="gray125"/>
    </fill>
    <fill>
      <patternFill patternType="solid">
        <fgColor theme="2" tint="-0.499984740745262"/>
        <bgColor indexed="64"/>
      </patternFill>
    </fill>
    <fill>
      <patternFill patternType="solid">
        <fgColor theme="2" tint="0.79998168889431442"/>
        <bgColor indexed="64"/>
      </patternFill>
    </fill>
    <fill>
      <patternFill patternType="solid">
        <fgColor theme="1"/>
        <bgColor indexed="64"/>
      </patternFill>
    </fill>
    <fill>
      <patternFill patternType="solid">
        <fgColor theme="0"/>
        <bgColor indexed="64"/>
      </patternFill>
    </fill>
    <fill>
      <patternFill patternType="solid">
        <fgColor indexed="8"/>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rgb="FFFFFFFF"/>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rgb="FFDDD9C3"/>
        <bgColor indexed="64"/>
      </patternFill>
    </fill>
    <fill>
      <patternFill patternType="solid">
        <fgColor theme="2" tint="-0.74999237037263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1" tint="0.249977111117893"/>
        <bgColor indexed="64"/>
      </patternFill>
    </fill>
    <fill>
      <patternFill patternType="solid">
        <fgColor theme="4" tint="0.59999389629810485"/>
        <bgColor indexed="64"/>
      </patternFill>
    </fill>
  </fills>
  <borders count="43">
    <border>
      <left/>
      <right/>
      <top/>
      <bottom/>
      <diagonal/>
    </border>
    <border>
      <left style="medium">
        <color rgb="FFFFFFFF"/>
      </left>
      <right style="medium">
        <color rgb="FFFFFFFF"/>
      </right>
      <top style="medium">
        <color rgb="FFFFFFFF"/>
      </top>
      <bottom style="thick">
        <color rgb="FFFFFFF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rgb="FFDDD9C3"/>
      </bottom>
      <diagonal/>
    </border>
    <border>
      <left/>
      <right/>
      <top style="thick">
        <color rgb="FFFFFFFF"/>
      </top>
      <bottom style="thick">
        <color theme="0"/>
      </bottom>
      <diagonal/>
    </border>
    <border>
      <left/>
      <right/>
      <top style="thick">
        <color theme="0"/>
      </top>
      <bottom style="thick">
        <color theme="0"/>
      </bottom>
      <diagonal/>
    </border>
    <border>
      <left/>
      <right/>
      <top style="thick">
        <color theme="0"/>
      </top>
      <bottom style="medium">
        <color rgb="FFDDD9C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06">
    <xf numFmtId="0" fontId="0" fillId="0" borderId="0"/>
    <xf numFmtId="44" fontId="5" fillId="0" borderId="0" applyFont="0" applyFill="0" applyBorder="0" applyAlignment="0" applyProtection="0"/>
    <xf numFmtId="9" fontId="5"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0" fontId="40" fillId="0" borderId="0"/>
    <xf numFmtId="9" fontId="5" fillId="0" borderId="0" applyFont="0" applyFill="0" applyBorder="0" applyAlignment="0" applyProtection="0"/>
    <xf numFmtId="0" fontId="46" fillId="0" borderId="0" applyNumberFormat="0" applyFill="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8" borderId="0" applyNumberFormat="0" applyBorder="0" applyAlignment="0" applyProtection="0"/>
    <xf numFmtId="0" fontId="5" fillId="42"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43"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36" borderId="0" applyNumberFormat="0" applyBorder="0" applyAlignment="0" applyProtection="0"/>
    <xf numFmtId="0" fontId="15" fillId="40" borderId="0" applyNumberFormat="0" applyBorder="0" applyAlignment="0" applyProtection="0"/>
    <xf numFmtId="0" fontId="15" fillId="44"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37" borderId="0" applyNumberFormat="0" applyBorder="0" applyAlignment="0" applyProtection="0"/>
    <xf numFmtId="0" fontId="15" fillId="41" borderId="0" applyNumberFormat="0" applyBorder="0" applyAlignment="0" applyProtection="0"/>
    <xf numFmtId="0" fontId="31" fillId="15" borderId="0" applyNumberFormat="0" applyBorder="0" applyAlignment="0" applyProtection="0"/>
    <xf numFmtId="0" fontId="35" fillId="18" borderId="28" applyNumberFormat="0" applyAlignment="0" applyProtection="0"/>
    <xf numFmtId="0" fontId="37" fillId="19" borderId="31" applyNumberFormat="0" applyAlignment="0" applyProtection="0"/>
    <xf numFmtId="43" fontId="5"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0" fontId="38" fillId="0" borderId="0" applyNumberFormat="0" applyFill="0" applyBorder="0" applyAlignment="0" applyProtection="0"/>
    <xf numFmtId="0" fontId="30" fillId="14" borderId="0" applyNumberFormat="0" applyBorder="0" applyAlignment="0" applyProtection="0"/>
    <xf numFmtId="0" fontId="27" fillId="0" borderId="25" applyNumberFormat="0" applyFill="0" applyAlignment="0" applyProtection="0"/>
    <xf numFmtId="0" fontId="28" fillId="0" borderId="26" applyNumberFormat="0" applyFill="0" applyAlignment="0" applyProtection="0"/>
    <xf numFmtId="0" fontId="29" fillId="0" borderId="27"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alignment vertical="top"/>
      <protection locked="0"/>
    </xf>
    <xf numFmtId="0" fontId="33" fillId="17" borderId="28" applyNumberFormat="0" applyAlignment="0" applyProtection="0"/>
    <xf numFmtId="0" fontId="36" fillId="0" borderId="30" applyNumberFormat="0" applyFill="0" applyAlignment="0" applyProtection="0"/>
    <xf numFmtId="0" fontId="32" fillId="16" borderId="0" applyNumberFormat="0" applyBorder="0" applyAlignment="0" applyProtection="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0" fontId="5" fillId="0" borderId="0"/>
    <xf numFmtId="0" fontId="49" fillId="0" borderId="0"/>
    <xf numFmtId="0" fontId="6" fillId="0" borderId="0"/>
    <xf numFmtId="0" fontId="40" fillId="0" borderId="0"/>
    <xf numFmtId="0" fontId="5" fillId="0" borderId="0"/>
    <xf numFmtId="0" fontId="48" fillId="0" borderId="0"/>
    <xf numFmtId="0" fontId="48" fillId="0" borderId="0"/>
    <xf numFmtId="0" fontId="48" fillId="0" borderId="0"/>
    <xf numFmtId="0" fontId="48" fillId="0" borderId="0"/>
    <xf numFmtId="0" fontId="48" fillId="0" borderId="0"/>
    <xf numFmtId="1" fontId="48" fillId="0" borderId="0"/>
    <xf numFmtId="0" fontId="48" fillId="0" borderId="0"/>
    <xf numFmtId="3" fontId="48" fillId="0" borderId="0"/>
    <xf numFmtId="3" fontId="48" fillId="0" borderId="0"/>
    <xf numFmtId="3" fontId="48" fillId="0" borderId="0"/>
    <xf numFmtId="3" fontId="48" fillId="0" borderId="0"/>
    <xf numFmtId="3" fontId="48" fillId="0" borderId="0"/>
    <xf numFmtId="0" fontId="50" fillId="0" borderId="0"/>
    <xf numFmtId="0" fontId="50" fillId="0" borderId="0"/>
    <xf numFmtId="0" fontId="50"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0" fontId="5" fillId="20" borderId="32" applyNumberFormat="0" applyFont="0" applyAlignment="0" applyProtection="0"/>
    <xf numFmtId="0" fontId="34" fillId="18" borderId="29" applyNumberFormat="0" applyAlignment="0" applyProtection="0"/>
    <xf numFmtId="9" fontId="6" fillId="0" borderId="0" applyFont="0" applyFill="0" applyBorder="0" applyAlignment="0" applyProtection="0"/>
    <xf numFmtId="0" fontId="39" fillId="0" borderId="33" applyNumberFormat="0" applyFill="0" applyAlignment="0" applyProtection="0"/>
    <xf numFmtId="0" fontId="21" fillId="0" borderId="0" applyNumberFormat="0" applyFill="0" applyBorder="0" applyAlignment="0" applyProtection="0"/>
  </cellStyleXfs>
  <cellXfs count="244">
    <xf numFmtId="0" fontId="0" fillId="0" borderId="0" xfId="0"/>
    <xf numFmtId="0" fontId="2" fillId="0" borderId="0" xfId="0" applyFont="1"/>
    <xf numFmtId="0" fontId="2" fillId="2" borderId="4" xfId="0" applyNumberFormat="1" applyFont="1" applyFill="1" applyBorder="1" applyAlignment="1"/>
    <xf numFmtId="0" fontId="2" fillId="2" borderId="5" xfId="0" applyNumberFormat="1" applyFont="1" applyFill="1" applyBorder="1" applyAlignment="1"/>
    <xf numFmtId="0" fontId="1" fillId="2" borderId="6" xfId="0" applyNumberFormat="1" applyFont="1" applyFill="1" applyBorder="1" applyAlignment="1">
      <alignment horizontal="left" indent="2"/>
    </xf>
    <xf numFmtId="0" fontId="2" fillId="2" borderId="0" xfId="0" applyNumberFormat="1" applyFont="1" applyFill="1" applyBorder="1" applyAlignment="1"/>
    <xf numFmtId="0" fontId="2" fillId="2" borderId="7" xfId="0" applyNumberFormat="1" applyFont="1" applyFill="1" applyBorder="1" applyAlignment="1"/>
    <xf numFmtId="0" fontId="2" fillId="3" borderId="6" xfId="0" applyNumberFormat="1" applyFont="1" applyFill="1" applyBorder="1" applyAlignment="1"/>
    <xf numFmtId="0" fontId="2" fillId="3" borderId="0" xfId="0" applyNumberFormat="1" applyFont="1" applyFill="1" applyBorder="1" applyAlignment="1"/>
    <xf numFmtId="0" fontId="2" fillId="3" borderId="7" xfId="0" applyNumberFormat="1" applyFont="1" applyFill="1" applyBorder="1" applyAlignment="1"/>
    <xf numFmtId="0" fontId="3" fillId="3" borderId="0" xfId="0" applyNumberFormat="1" applyFont="1" applyFill="1" applyBorder="1" applyAlignment="1"/>
    <xf numFmtId="0" fontId="2" fillId="5" borderId="0" xfId="0" applyFont="1" applyFill="1"/>
    <xf numFmtId="0" fontId="7" fillId="0" borderId="0" xfId="3" applyNumberFormat="1" applyFont="1" applyFill="1" applyBorder="1" applyAlignment="1"/>
    <xf numFmtId="0" fontId="6" fillId="0" borderId="0" xfId="3" applyNumberFormat="1" applyFont="1" applyFill="1" applyBorder="1" applyAlignment="1"/>
    <xf numFmtId="0" fontId="9" fillId="6" borderId="4" xfId="3" applyNumberFormat="1" applyFont="1" applyFill="1" applyBorder="1" applyAlignment="1"/>
    <xf numFmtId="0" fontId="9" fillId="6" borderId="4" xfId="3" applyNumberFormat="1" applyFont="1" applyFill="1" applyBorder="1" applyAlignment="1">
      <alignment horizontal="center"/>
    </xf>
    <xf numFmtId="0" fontId="6" fillId="0" borderId="4" xfId="3" applyNumberFormat="1" applyFont="1" applyFill="1" applyBorder="1" applyAlignment="1"/>
    <xf numFmtId="0" fontId="7" fillId="0" borderId="11" xfId="3" applyNumberFormat="1" applyFont="1" applyFill="1" applyBorder="1" applyAlignment="1"/>
    <xf numFmtId="0" fontId="9" fillId="6" borderId="3" xfId="3" applyNumberFormat="1" applyFont="1" applyFill="1" applyBorder="1" applyAlignment="1"/>
    <xf numFmtId="164" fontId="7" fillId="0" borderId="0" xfId="5" applyNumberFormat="1" applyFont="1" applyFill="1" applyBorder="1" applyAlignment="1"/>
    <xf numFmtId="0" fontId="9" fillId="6" borderId="0" xfId="3" applyNumberFormat="1" applyFont="1" applyFill="1" applyBorder="1" applyAlignment="1"/>
    <xf numFmtId="0" fontId="9" fillId="6" borderId="0" xfId="3" applyNumberFormat="1" applyFont="1" applyFill="1" applyBorder="1" applyAlignment="1">
      <alignment horizontal="center"/>
    </xf>
    <xf numFmtId="0" fontId="6" fillId="0" borderId="12" xfId="3" applyNumberFormat="1" applyFont="1" applyFill="1" applyBorder="1" applyAlignment="1"/>
    <xf numFmtId="165" fontId="7" fillId="0" borderId="0" xfId="4" applyNumberFormat="1" applyFont="1" applyFill="1" applyBorder="1" applyAlignment="1"/>
    <xf numFmtId="0" fontId="8" fillId="4" borderId="0" xfId="3" applyFont="1" applyFill="1" applyBorder="1"/>
    <xf numFmtId="0" fontId="8" fillId="4" borderId="0" xfId="3" applyFont="1" applyFill="1" applyBorder="1" applyAlignment="1">
      <alignment horizontal="center"/>
    </xf>
    <xf numFmtId="0" fontId="2" fillId="3" borderId="6" xfId="0" applyNumberFormat="1" applyFont="1" applyFill="1" applyBorder="1" applyAlignment="1">
      <alignment horizontal="left"/>
    </xf>
    <xf numFmtId="0" fontId="2" fillId="3" borderId="7" xfId="0" applyNumberFormat="1" applyFont="1" applyFill="1" applyBorder="1" applyAlignment="1">
      <alignment horizontal="left"/>
    </xf>
    <xf numFmtId="0" fontId="2" fillId="5" borderId="0" xfId="0" applyFont="1" applyFill="1" applyAlignment="1">
      <alignment horizontal="left"/>
    </xf>
    <xf numFmtId="0" fontId="10" fillId="0" borderId="21" xfId="0" applyFont="1" applyBorder="1" applyAlignment="1">
      <alignment horizontal="center" vertical="center" wrapText="1"/>
    </xf>
    <xf numFmtId="0" fontId="10" fillId="12" borderId="21" xfId="0" applyFont="1" applyFill="1" applyBorder="1" applyAlignment="1">
      <alignment horizontal="center" vertical="center" wrapText="1"/>
    </xf>
    <xf numFmtId="0" fontId="10" fillId="0" borderId="21" xfId="0" applyFont="1" applyBorder="1" applyAlignment="1">
      <alignment horizontal="left" vertical="center" wrapText="1"/>
    </xf>
    <xf numFmtId="0" fontId="10" fillId="12" borderId="23" xfId="0" applyFont="1" applyFill="1" applyBorder="1" applyAlignment="1">
      <alignment horizontal="left" vertical="center" wrapText="1"/>
    </xf>
    <xf numFmtId="0" fontId="10" fillId="12" borderId="24" xfId="0" applyFont="1" applyFill="1" applyBorder="1" applyAlignment="1">
      <alignment horizontal="left" vertical="center" wrapText="1"/>
    </xf>
    <xf numFmtId="43" fontId="6" fillId="0" borderId="0" xfId="5" quotePrefix="1" applyNumberFormat="1" applyFont="1" applyFill="1" applyBorder="1" applyAlignment="1"/>
    <xf numFmtId="43" fontId="6" fillId="0" borderId="12" xfId="5" applyNumberFormat="1" applyFont="1" applyFill="1" applyBorder="1" applyAlignment="1"/>
    <xf numFmtId="43" fontId="7" fillId="0" borderId="11" xfId="5" applyNumberFormat="1" applyFont="1" applyFill="1" applyBorder="1" applyAlignment="1"/>
    <xf numFmtId="0" fontId="16" fillId="12" borderId="22" xfId="0" applyFont="1" applyFill="1" applyBorder="1" applyAlignment="1">
      <alignment horizontal="left" vertical="center" wrapText="1"/>
    </xf>
    <xf numFmtId="0" fontId="16" fillId="0" borderId="21" xfId="0" applyFont="1" applyBorder="1" applyAlignment="1">
      <alignment horizontal="left" vertical="center" wrapText="1"/>
    </xf>
    <xf numFmtId="0" fontId="16" fillId="12" borderId="23" xfId="0" applyFont="1" applyFill="1" applyBorder="1" applyAlignment="1">
      <alignment horizontal="left" vertical="center" wrapText="1"/>
    </xf>
    <xf numFmtId="0" fontId="7" fillId="0" borderId="0" xfId="3" applyFont="1" applyFill="1"/>
    <xf numFmtId="0" fontId="6" fillId="0" borderId="0" xfId="3" applyFont="1" applyFill="1"/>
    <xf numFmtId="44" fontId="17" fillId="0" borderId="0" xfId="1" applyFont="1" applyFill="1" applyAlignment="1">
      <alignment horizontal="center"/>
    </xf>
    <xf numFmtId="44" fontId="7" fillId="0" borderId="0" xfId="1" applyFont="1" applyFill="1"/>
    <xf numFmtId="0" fontId="18" fillId="5" borderId="0" xfId="0" applyFont="1" applyFill="1"/>
    <xf numFmtId="0" fontId="3" fillId="3" borderId="6" xfId="0" applyNumberFormat="1" applyFont="1" applyFill="1" applyBorder="1" applyAlignment="1"/>
    <xf numFmtId="0" fontId="3" fillId="3" borderId="8" xfId="0" applyNumberFormat="1" applyFont="1" applyFill="1" applyBorder="1" applyAlignment="1"/>
    <xf numFmtId="0" fontId="2" fillId="3" borderId="9" xfId="0" applyNumberFormat="1" applyFont="1" applyFill="1" applyBorder="1" applyAlignment="1"/>
    <xf numFmtId="0" fontId="2" fillId="3" borderId="10" xfId="0" applyNumberFormat="1" applyFont="1" applyFill="1" applyBorder="1" applyAlignment="1"/>
    <xf numFmtId="0" fontId="2" fillId="3" borderId="0" xfId="0" applyNumberFormat="1" applyFont="1" applyFill="1" applyBorder="1" applyAlignment="1">
      <alignment horizontal="right"/>
    </xf>
    <xf numFmtId="0" fontId="3" fillId="3" borderId="0" xfId="0" applyNumberFormat="1" applyFont="1" applyFill="1" applyBorder="1" applyAlignment="1">
      <alignment horizontal="right"/>
    </xf>
    <xf numFmtId="0" fontId="3" fillId="3" borderId="0" xfId="0" applyNumberFormat="1" applyFont="1" applyFill="1" applyBorder="1" applyAlignment="1">
      <alignment horizontal="centerContinuous"/>
    </xf>
    <xf numFmtId="0" fontId="2" fillId="3" borderId="0" xfId="0" applyNumberFormat="1" applyFont="1" applyFill="1" applyBorder="1" applyAlignment="1">
      <alignment wrapText="1"/>
    </xf>
    <xf numFmtId="41" fontId="19" fillId="3" borderId="4" xfId="0" applyNumberFormat="1" applyFont="1" applyFill="1" applyBorder="1" applyAlignment="1">
      <alignment horizontal="center" wrapText="1"/>
    </xf>
    <xf numFmtId="41" fontId="13" fillId="3" borderId="4" xfId="0" applyNumberFormat="1" applyFont="1" applyFill="1" applyBorder="1" applyAlignment="1">
      <alignment horizontal="left" wrapText="1"/>
    </xf>
    <xf numFmtId="41" fontId="20" fillId="3" borderId="4" xfId="0" applyNumberFormat="1" applyFont="1" applyFill="1" applyBorder="1" applyAlignment="1">
      <alignment wrapText="1"/>
    </xf>
    <xf numFmtId="44" fontId="2" fillId="3" borderId="9" xfId="1" applyFont="1" applyFill="1" applyBorder="1" applyAlignment="1">
      <alignment horizontal="center"/>
    </xf>
    <xf numFmtId="0" fontId="22" fillId="2" borderId="20" xfId="0" applyNumberFormat="1" applyFont="1" applyFill="1" applyBorder="1" applyAlignment="1">
      <alignment horizontal="centerContinuous"/>
    </xf>
    <xf numFmtId="0" fontId="23" fillId="5" borderId="0" xfId="0" applyFont="1" applyFill="1"/>
    <xf numFmtId="0" fontId="3" fillId="3" borderId="4" xfId="0" applyNumberFormat="1" applyFont="1" applyFill="1" applyBorder="1" applyAlignment="1">
      <alignment horizontal="centerContinuous"/>
    </xf>
    <xf numFmtId="41" fontId="13" fillId="3" borderId="0" xfId="0" applyNumberFormat="1" applyFont="1" applyFill="1" applyBorder="1" applyAlignment="1">
      <alignment horizontal="left" wrapText="1"/>
    </xf>
    <xf numFmtId="41" fontId="20" fillId="3" borderId="0" xfId="0" applyNumberFormat="1" applyFont="1" applyFill="1" applyBorder="1" applyAlignment="1">
      <alignment wrapText="1"/>
    </xf>
    <xf numFmtId="44" fontId="2" fillId="3" borderId="0" xfId="0" applyNumberFormat="1" applyFont="1" applyFill="1" applyBorder="1" applyAlignment="1">
      <alignment horizontal="centerContinuous"/>
    </xf>
    <xf numFmtId="41" fontId="19" fillId="3" borderId="3" xfId="0" applyNumberFormat="1" applyFont="1" applyFill="1" applyBorder="1" applyAlignment="1">
      <alignment horizontal="center" wrapText="1"/>
    </xf>
    <xf numFmtId="49" fontId="13" fillId="3" borderId="6" xfId="0" applyNumberFormat="1" applyFont="1" applyFill="1" applyBorder="1" applyAlignment="1">
      <alignment horizontal="center"/>
    </xf>
    <xf numFmtId="49" fontId="13" fillId="3" borderId="8" xfId="0" applyNumberFormat="1" applyFont="1" applyFill="1" applyBorder="1" applyAlignment="1">
      <alignment horizontal="center"/>
    </xf>
    <xf numFmtId="0" fontId="2" fillId="3" borderId="8" xfId="0" applyNumberFormat="1" applyFont="1" applyFill="1" applyBorder="1" applyAlignment="1"/>
    <xf numFmtId="0" fontId="3" fillId="3" borderId="9" xfId="0" applyNumberFormat="1" applyFont="1" applyFill="1" applyBorder="1" applyAlignment="1">
      <alignment horizontal="centerContinuous"/>
    </xf>
    <xf numFmtId="0" fontId="6" fillId="0" borderId="0" xfId="3" applyFont="1"/>
    <xf numFmtId="0" fontId="6" fillId="0" borderId="0" xfId="3" applyFont="1" applyBorder="1"/>
    <xf numFmtId="0" fontId="6" fillId="0" borderId="0" xfId="3" applyFont="1" applyBorder="1" applyAlignment="1">
      <alignment horizontal="center"/>
    </xf>
    <xf numFmtId="2" fontId="6" fillId="0" borderId="0" xfId="3" applyNumberFormat="1" applyFont="1" applyBorder="1"/>
    <xf numFmtId="0" fontId="24" fillId="0" borderId="0" xfId="0" applyFont="1"/>
    <xf numFmtId="43" fontId="24" fillId="0" borderId="0" xfId="5" applyNumberFormat="1" applyFont="1" applyFill="1" applyBorder="1" applyAlignment="1"/>
    <xf numFmtId="10" fontId="24" fillId="0" borderId="0" xfId="4" applyNumberFormat="1" applyFont="1" applyFill="1" applyBorder="1" applyAlignment="1"/>
    <xf numFmtId="164" fontId="24" fillId="0" borderId="0" xfId="5" applyNumberFormat="1" applyFont="1" applyFill="1" applyBorder="1" applyAlignment="1"/>
    <xf numFmtId="10" fontId="24" fillId="0" borderId="4" xfId="4" applyNumberFormat="1" applyFont="1" applyFill="1" applyBorder="1" applyAlignment="1"/>
    <xf numFmtId="43" fontId="24" fillId="0" borderId="0" xfId="4" applyNumberFormat="1" applyFont="1" applyFill="1" applyBorder="1" applyAlignment="1"/>
    <xf numFmtId="0" fontId="4" fillId="13" borderId="1" xfId="0" applyFont="1" applyFill="1" applyBorder="1" applyAlignment="1">
      <alignment horizontal="center" vertical="center" wrapText="1" readingOrder="1"/>
    </xf>
    <xf numFmtId="41" fontId="20" fillId="3" borderId="3" xfId="0" applyNumberFormat="1" applyFont="1" applyFill="1" applyBorder="1" applyAlignment="1">
      <alignment horizontal="center" vertical="center" wrapText="1"/>
    </xf>
    <xf numFmtId="41" fontId="20" fillId="3" borderId="4" xfId="0" applyNumberFormat="1" applyFont="1" applyFill="1" applyBorder="1" applyAlignment="1">
      <alignment horizontal="center" vertical="center" wrapText="1"/>
    </xf>
    <xf numFmtId="43" fontId="26" fillId="0" borderId="0" xfId="5" applyNumberFormat="1" applyFont="1" applyFill="1" applyBorder="1" applyAlignment="1"/>
    <xf numFmtId="44" fontId="2" fillId="3" borderId="0" xfId="1" applyFont="1" applyFill="1" applyBorder="1" applyAlignment="1">
      <alignment horizontal="center"/>
    </xf>
    <xf numFmtId="44" fontId="2" fillId="3" borderId="0" xfId="1" applyFont="1" applyFill="1" applyBorder="1" applyAlignment="1"/>
    <xf numFmtId="43" fontId="7" fillId="0" borderId="0" xfId="6" applyFont="1" applyFill="1" applyBorder="1" applyAlignment="1"/>
    <xf numFmtId="0" fontId="5" fillId="0" borderId="0" xfId="7"/>
    <xf numFmtId="0" fontId="40" fillId="0" borderId="0" xfId="8"/>
    <xf numFmtId="0" fontId="5" fillId="0" borderId="3" xfId="7" applyFont="1" applyBorder="1"/>
    <xf numFmtId="0" fontId="5" fillId="0" borderId="4" xfId="7" applyFont="1" applyBorder="1"/>
    <xf numFmtId="0" fontId="5" fillId="0" borderId="5" xfId="7" applyFont="1" applyBorder="1"/>
    <xf numFmtId="0" fontId="5" fillId="0" borderId="6" xfId="7" applyFont="1" applyBorder="1"/>
    <xf numFmtId="0" fontId="5" fillId="0" borderId="0" xfId="7" applyFont="1" applyBorder="1"/>
    <xf numFmtId="0" fontId="5" fillId="0" borderId="7" xfId="7" applyFont="1" applyBorder="1"/>
    <xf numFmtId="0" fontId="40" fillId="0" borderId="0" xfId="8" applyBorder="1"/>
    <xf numFmtId="0" fontId="42" fillId="0" borderId="6" xfId="7" applyFont="1" applyBorder="1" applyAlignment="1">
      <alignment horizontal="center"/>
    </xf>
    <xf numFmtId="0" fontId="42" fillId="0" borderId="0" xfId="7" applyFont="1" applyBorder="1" applyAlignment="1">
      <alignment horizontal="center"/>
    </xf>
    <xf numFmtId="0" fontId="42" fillId="0" borderId="7" xfId="7" applyFont="1" applyBorder="1" applyAlignment="1">
      <alignment horizontal="center"/>
    </xf>
    <xf numFmtId="0" fontId="43" fillId="0" borderId="6" xfId="7" applyFont="1" applyBorder="1"/>
    <xf numFmtId="0" fontId="43" fillId="0" borderId="0" xfId="7" applyFont="1" applyBorder="1"/>
    <xf numFmtId="9" fontId="44" fillId="0" borderId="6" xfId="9" applyFont="1" applyBorder="1" applyAlignment="1">
      <alignment horizontal="left" indent="5"/>
    </xf>
    <xf numFmtId="9" fontId="44" fillId="0" borderId="6" xfId="9" applyFont="1" applyBorder="1" applyAlignment="1">
      <alignment horizontal="left" indent="10"/>
    </xf>
    <xf numFmtId="9" fontId="44" fillId="0" borderId="0" xfId="9" applyFont="1" applyBorder="1" applyAlignment="1">
      <alignment horizontal="left" indent="5"/>
    </xf>
    <xf numFmtId="9" fontId="5" fillId="0" borderId="7" xfId="9" applyFont="1" applyBorder="1"/>
    <xf numFmtId="0" fontId="40" fillId="0" borderId="6" xfId="8" applyBorder="1"/>
    <xf numFmtId="0" fontId="40" fillId="0" borderId="7" xfId="8" applyBorder="1"/>
    <xf numFmtId="0" fontId="40" fillId="45" borderId="0" xfId="8" applyFill="1" applyBorder="1"/>
    <xf numFmtId="0" fontId="40" fillId="46" borderId="0" xfId="8" applyFill="1" applyBorder="1"/>
    <xf numFmtId="0" fontId="40" fillId="7" borderId="0" xfId="8" applyFill="1" applyBorder="1"/>
    <xf numFmtId="0" fontId="40" fillId="47" borderId="0" xfId="8" applyFill="1" applyBorder="1"/>
    <xf numFmtId="0" fontId="40" fillId="48" borderId="0" xfId="8" applyFill="1" applyBorder="1"/>
    <xf numFmtId="0" fontId="45" fillId="0" borderId="0" xfId="8" applyFont="1" applyBorder="1"/>
    <xf numFmtId="0" fontId="40" fillId="49" borderId="2" xfId="8" applyFill="1" applyBorder="1"/>
    <xf numFmtId="0" fontId="46" fillId="0" borderId="0" xfId="10" applyBorder="1"/>
    <xf numFmtId="0" fontId="40" fillId="0" borderId="8" xfId="8" applyBorder="1"/>
    <xf numFmtId="0" fontId="40" fillId="0" borderId="9" xfId="8" applyBorder="1"/>
    <xf numFmtId="0" fontId="40" fillId="0" borderId="10" xfId="8" applyBorder="1"/>
    <xf numFmtId="0" fontId="12" fillId="0" borderId="0" xfId="0" applyFont="1" applyProtection="1">
      <protection locked="0"/>
    </xf>
    <xf numFmtId="0" fontId="54" fillId="0" borderId="39" xfId="0" applyFont="1" applyFill="1" applyBorder="1" applyAlignment="1" applyProtection="1">
      <alignment horizontal="center" vertical="center" wrapText="1"/>
    </xf>
    <xf numFmtId="0" fontId="54" fillId="0" borderId="39" xfId="0" applyFont="1" applyFill="1" applyBorder="1" applyAlignment="1" applyProtection="1">
      <alignment horizontal="centerContinuous"/>
    </xf>
    <xf numFmtId="0" fontId="55" fillId="0" borderId="39" xfId="0" applyFont="1" applyFill="1" applyBorder="1" applyAlignment="1" applyProtection="1">
      <alignment horizontal="center" vertical="center" wrapText="1"/>
    </xf>
    <xf numFmtId="0" fontId="56" fillId="0" borderId="39" xfId="0" applyFont="1" applyFill="1" applyBorder="1" applyAlignment="1" applyProtection="1">
      <alignment horizontal="center" vertical="center" wrapText="1"/>
    </xf>
    <xf numFmtId="166" fontId="57" fillId="0" borderId="39" xfId="0" applyNumberFormat="1" applyFont="1" applyFill="1" applyBorder="1" applyAlignment="1" applyProtection="1">
      <alignment horizontal="center" vertical="center" wrapText="1"/>
    </xf>
    <xf numFmtId="0" fontId="11" fillId="0" borderId="0" xfId="0" applyFont="1" applyProtection="1">
      <protection locked="0"/>
    </xf>
    <xf numFmtId="0" fontId="55" fillId="0" borderId="39" xfId="0" applyFont="1" applyFill="1" applyBorder="1" applyProtection="1">
      <protection locked="0"/>
    </xf>
    <xf numFmtId="0" fontId="12" fillId="0" borderId="0" xfId="0" applyFont="1" applyAlignment="1"/>
    <xf numFmtId="0" fontId="62" fillId="8" borderId="3" xfId="0" applyFont="1" applyFill="1" applyBorder="1"/>
    <xf numFmtId="0" fontId="22" fillId="8" borderId="4" xfId="0" applyFont="1" applyFill="1" applyBorder="1"/>
    <xf numFmtId="0" fontId="22" fillId="8" borderId="5" xfId="0" applyFont="1" applyFill="1" applyBorder="1"/>
    <xf numFmtId="0" fontId="22" fillId="8" borderId="6" xfId="0" applyFont="1" applyFill="1" applyBorder="1"/>
    <xf numFmtId="0" fontId="22" fillId="8" borderId="0" xfId="0" applyFont="1" applyFill="1" applyBorder="1"/>
    <xf numFmtId="0" fontId="22" fillId="8" borderId="7" xfId="0" applyFont="1" applyFill="1" applyBorder="1"/>
    <xf numFmtId="0" fontId="2" fillId="0" borderId="6" xfId="0" applyFont="1" applyBorder="1"/>
    <xf numFmtId="0" fontId="2" fillId="0" borderId="0" xfId="0" applyFont="1" applyBorder="1"/>
    <xf numFmtId="0" fontId="2" fillId="0" borderId="7" xfId="0" applyFont="1" applyBorder="1"/>
    <xf numFmtId="0" fontId="2" fillId="0" borderId="3" xfId="0" applyFont="1" applyBorder="1"/>
    <xf numFmtId="0" fontId="2" fillId="0" borderId="4" xfId="0" applyFont="1" applyBorder="1"/>
    <xf numFmtId="0" fontId="2" fillId="0" borderId="8" xfId="0" applyFont="1" applyBorder="1"/>
    <xf numFmtId="0" fontId="2" fillId="0" borderId="9" xfId="0" applyFont="1" applyBorder="1"/>
    <xf numFmtId="10" fontId="2" fillId="0" borderId="10" xfId="2" applyNumberFormat="1" applyFont="1" applyBorder="1"/>
    <xf numFmtId="0" fontId="2" fillId="0" borderId="10" xfId="0" applyFont="1" applyBorder="1"/>
    <xf numFmtId="0" fontId="64" fillId="11" borderId="3" xfId="0" applyFont="1" applyFill="1" applyBorder="1" applyAlignment="1">
      <alignment horizontal="centerContinuous"/>
    </xf>
    <xf numFmtId="0" fontId="64" fillId="8" borderId="3" xfId="0" applyFont="1" applyFill="1" applyBorder="1" applyAlignment="1">
      <alignment horizontal="centerContinuous"/>
    </xf>
    <xf numFmtId="0" fontId="64" fillId="8" borderId="4" xfId="0" applyFont="1" applyFill="1" applyBorder="1" applyAlignment="1">
      <alignment horizontal="centerContinuous"/>
    </xf>
    <xf numFmtId="0" fontId="64" fillId="8" borderId="5" xfId="0" applyFont="1" applyFill="1" applyBorder="1" applyAlignment="1">
      <alignment horizontal="centerContinuous"/>
    </xf>
    <xf numFmtId="0" fontId="65" fillId="9" borderId="13" xfId="0" applyFont="1" applyFill="1" applyBorder="1" applyAlignment="1">
      <alignment horizontal="left" vertical="top" wrapText="1"/>
    </xf>
    <xf numFmtId="0" fontId="66" fillId="9" borderId="14" xfId="0" applyFont="1" applyFill="1" applyBorder="1" applyAlignment="1">
      <alignment horizontal="center" vertical="top" wrapText="1"/>
    </xf>
    <xf numFmtId="0" fontId="66" fillId="9" borderId="15" xfId="0" applyFont="1" applyFill="1" applyBorder="1" applyAlignment="1">
      <alignment horizontal="center" vertical="top" wrapText="1"/>
    </xf>
    <xf numFmtId="0" fontId="67" fillId="9" borderId="13" xfId="0" applyFont="1" applyFill="1" applyBorder="1" applyAlignment="1">
      <alignment horizontal="left" vertical="top" wrapText="1"/>
    </xf>
    <xf numFmtId="10" fontId="65" fillId="9" borderId="14" xfId="2" applyNumberFormat="1" applyFont="1" applyFill="1" applyBorder="1" applyAlignment="1">
      <alignment horizontal="center" vertical="top" wrapText="1"/>
    </xf>
    <xf numFmtId="0" fontId="66" fillId="10" borderId="16" xfId="0" applyFont="1" applyFill="1" applyBorder="1" applyAlignment="1">
      <alignment horizontal="left" vertical="top" wrapText="1"/>
    </xf>
    <xf numFmtId="10" fontId="68" fillId="10" borderId="17" xfId="0" applyNumberFormat="1" applyFont="1" applyFill="1" applyBorder="1" applyAlignment="1">
      <alignment horizontal="center" vertical="top" wrapText="1"/>
    </xf>
    <xf numFmtId="0" fontId="68" fillId="10" borderId="17" xfId="0" applyFont="1" applyFill="1" applyBorder="1" applyAlignment="1">
      <alignment horizontal="center" vertical="top" wrapText="1"/>
    </xf>
    <xf numFmtId="10" fontId="68" fillId="10" borderId="18" xfId="0" applyNumberFormat="1" applyFont="1" applyFill="1" applyBorder="1" applyAlignment="1">
      <alignment horizontal="center" vertical="top" wrapText="1"/>
    </xf>
    <xf numFmtId="0" fontId="64" fillId="11" borderId="4" xfId="0" applyFont="1" applyFill="1" applyBorder="1" applyAlignment="1">
      <alignment horizontal="centerContinuous"/>
    </xf>
    <xf numFmtId="0" fontId="64" fillId="11" borderId="5" xfId="0" applyFont="1" applyFill="1" applyBorder="1" applyAlignment="1">
      <alignment horizontal="centerContinuous"/>
    </xf>
    <xf numFmtId="10" fontId="51" fillId="9" borderId="14" xfId="0" applyNumberFormat="1" applyFont="1" applyFill="1" applyBorder="1" applyAlignment="1">
      <alignment horizontal="center" vertical="top" wrapText="1"/>
    </xf>
    <xf numFmtId="10" fontId="65" fillId="9" borderId="15" xfId="0" applyNumberFormat="1" applyFont="1" applyFill="1" applyBorder="1" applyAlignment="1">
      <alignment horizontal="center" vertical="top" wrapText="1"/>
    </xf>
    <xf numFmtId="10" fontId="65" fillId="9" borderId="14" xfId="0" applyNumberFormat="1" applyFont="1" applyFill="1" applyBorder="1" applyAlignment="1">
      <alignment horizontal="center" vertical="top" wrapText="1"/>
    </xf>
    <xf numFmtId="10" fontId="51" fillId="9" borderId="14" xfId="2" applyNumberFormat="1" applyFont="1" applyFill="1" applyBorder="1" applyAlignment="1">
      <alignment horizontal="center" vertical="top" wrapText="1"/>
    </xf>
    <xf numFmtId="0" fontId="66" fillId="7" borderId="16" xfId="0" applyFont="1" applyFill="1" applyBorder="1" applyAlignment="1">
      <alignment horizontal="left" vertical="top" wrapText="1"/>
    </xf>
    <xf numFmtId="0" fontId="69" fillId="7" borderId="17" xfId="0" applyFont="1" applyFill="1" applyBorder="1" applyAlignment="1">
      <alignment horizontal="center" vertical="top" wrapText="1"/>
    </xf>
    <xf numFmtId="10" fontId="68" fillId="7" borderId="18" xfId="0" applyNumberFormat="1" applyFont="1" applyFill="1" applyBorder="1" applyAlignment="1">
      <alignment horizontal="center" vertical="top" wrapText="1"/>
    </xf>
    <xf numFmtId="9" fontId="51" fillId="0" borderId="5" xfId="0" applyNumberFormat="1" applyFont="1" applyBorder="1"/>
    <xf numFmtId="10" fontId="70" fillId="7" borderId="18" xfId="0" applyNumberFormat="1" applyFont="1" applyFill="1" applyBorder="1" applyAlignment="1">
      <alignment horizontal="center" vertical="top" wrapText="1"/>
    </xf>
    <xf numFmtId="41" fontId="72" fillId="3" borderId="4" xfId="0" applyNumberFormat="1" applyFont="1" applyFill="1" applyBorder="1" applyAlignment="1">
      <alignment horizontal="center" wrapText="1"/>
    </xf>
    <xf numFmtId="41" fontId="2" fillId="3" borderId="4" xfId="0" applyNumberFormat="1" applyFont="1" applyFill="1" applyBorder="1" applyAlignment="1">
      <alignment wrapText="1"/>
    </xf>
    <xf numFmtId="44" fontId="72" fillId="3" borderId="0" xfId="0" applyNumberFormat="1" applyFont="1" applyFill="1" applyBorder="1" applyAlignment="1">
      <alignment horizontal="center" wrapText="1"/>
    </xf>
    <xf numFmtId="44" fontId="3" fillId="3" borderId="0" xfId="1" applyFont="1" applyFill="1" applyBorder="1" applyAlignment="1"/>
    <xf numFmtId="44" fontId="72" fillId="3" borderId="0" xfId="0" applyNumberFormat="1" applyFont="1" applyFill="1" applyBorder="1" applyAlignment="1">
      <alignment horizontal="center"/>
    </xf>
    <xf numFmtId="165" fontId="2" fillId="3" borderId="0" xfId="2" applyNumberFormat="1" applyFont="1" applyFill="1" applyBorder="1" applyAlignment="1">
      <alignment horizontal="right"/>
    </xf>
    <xf numFmtId="164" fontId="2" fillId="3" borderId="0" xfId="6" applyNumberFormat="1" applyFont="1" applyFill="1" applyBorder="1" applyAlignment="1">
      <alignment horizontal="right"/>
    </xf>
    <xf numFmtId="44" fontId="63" fillId="3" borderId="9" xfId="1" applyFont="1" applyFill="1" applyBorder="1" applyAlignment="1">
      <alignment horizontal="center"/>
    </xf>
    <xf numFmtId="0" fontId="73" fillId="2" borderId="3" xfId="0" applyNumberFormat="1" applyFont="1" applyFill="1" applyBorder="1" applyAlignment="1"/>
    <xf numFmtId="0" fontId="2" fillId="49" borderId="2" xfId="0" applyNumberFormat="1" applyFont="1" applyFill="1" applyBorder="1" applyAlignment="1" applyProtection="1">
      <alignment wrapText="1"/>
      <protection locked="0"/>
    </xf>
    <xf numFmtId="0" fontId="2" fillId="2" borderId="4" xfId="0" applyNumberFormat="1" applyFont="1" applyFill="1" applyBorder="1" applyAlignment="1">
      <alignment wrapText="1"/>
    </xf>
    <xf numFmtId="0" fontId="2" fillId="2" borderId="0" xfId="0" applyNumberFormat="1" applyFont="1" applyFill="1" applyBorder="1" applyAlignment="1">
      <alignment wrapText="1"/>
    </xf>
    <xf numFmtId="41" fontId="71" fillId="3" borderId="3" xfId="0" applyNumberFormat="1" applyFont="1" applyFill="1" applyBorder="1" applyAlignment="1">
      <alignment wrapText="1"/>
    </xf>
    <xf numFmtId="167" fontId="3" fillId="3" borderId="8" xfId="0" applyNumberFormat="1" applyFont="1" applyFill="1" applyBorder="1" applyAlignment="1">
      <alignment horizontal="left" wrapText="1"/>
    </xf>
    <xf numFmtId="0" fontId="3" fillId="3" borderId="0" xfId="0" applyNumberFormat="1" applyFont="1" applyFill="1" applyBorder="1" applyAlignment="1">
      <alignment horizontal="centerContinuous" wrapText="1"/>
    </xf>
    <xf numFmtId="0" fontId="22" fillId="2" borderId="19" xfId="0" applyNumberFormat="1" applyFont="1" applyFill="1" applyBorder="1" applyAlignment="1">
      <alignment horizontal="centerContinuous" wrapText="1"/>
    </xf>
    <xf numFmtId="0" fontId="3" fillId="3" borderId="3" xfId="0" applyNumberFormat="1" applyFont="1" applyFill="1" applyBorder="1" applyAlignment="1">
      <alignment horizontal="centerContinuous" wrapText="1"/>
    </xf>
    <xf numFmtId="0" fontId="3" fillId="3" borderId="6" xfId="0" applyNumberFormat="1" applyFont="1" applyFill="1" applyBorder="1" applyAlignment="1">
      <alignment horizontal="left" wrapText="1"/>
    </xf>
    <xf numFmtId="0" fontId="3" fillId="3" borderId="6" xfId="0" applyNumberFormat="1" applyFont="1" applyFill="1" applyBorder="1" applyAlignment="1">
      <alignment horizontal="centerContinuous" wrapText="1"/>
    </xf>
    <xf numFmtId="44" fontId="71" fillId="3" borderId="6" xfId="0" applyNumberFormat="1" applyFont="1" applyFill="1" applyBorder="1" applyAlignment="1">
      <alignment wrapText="1"/>
    </xf>
    <xf numFmtId="0" fontId="2" fillId="3" borderId="6" xfId="0" applyNumberFormat="1" applyFont="1" applyFill="1" applyBorder="1" applyAlignment="1">
      <alignment horizontal="left" wrapText="1"/>
    </xf>
    <xf numFmtId="0" fontId="2" fillId="3" borderId="8" xfId="0" applyNumberFormat="1" applyFont="1" applyFill="1" applyBorder="1" applyAlignment="1">
      <alignment horizontal="left" wrapText="1"/>
    </xf>
    <xf numFmtId="0" fontId="2" fillId="3" borderId="9" xfId="0" applyNumberFormat="1" applyFont="1" applyFill="1" applyBorder="1" applyAlignment="1">
      <alignment horizontal="left" wrapText="1"/>
    </xf>
    <xf numFmtId="0" fontId="2" fillId="3" borderId="9" xfId="0" applyNumberFormat="1" applyFont="1" applyFill="1" applyBorder="1" applyAlignment="1">
      <alignment horizontal="right" wrapText="1"/>
    </xf>
    <xf numFmtId="0" fontId="2" fillId="49" borderId="2" xfId="0" applyNumberFormat="1" applyFont="1" applyFill="1" applyBorder="1" applyAlignment="1" applyProtection="1">
      <alignment horizontal="left"/>
      <protection locked="0"/>
    </xf>
    <xf numFmtId="2" fontId="75" fillId="0" borderId="0" xfId="3" applyNumberFormat="1" applyFont="1" applyBorder="1"/>
    <xf numFmtId="0" fontId="75" fillId="0" borderId="0" xfId="3" applyFont="1"/>
    <xf numFmtId="0" fontId="75" fillId="0" borderId="0" xfId="3" applyFont="1" applyBorder="1"/>
    <xf numFmtId="0" fontId="22" fillId="5" borderId="0" xfId="0" applyFont="1" applyFill="1" applyAlignment="1">
      <alignment horizontal="left" wrapText="1"/>
    </xf>
    <xf numFmtId="0" fontId="22" fillId="5" borderId="0" xfId="0" applyFont="1" applyFill="1" applyAlignment="1">
      <alignment horizontal="left"/>
    </xf>
    <xf numFmtId="0" fontId="15" fillId="5" borderId="0" xfId="0" applyFont="1" applyFill="1"/>
    <xf numFmtId="0" fontId="22" fillId="5" borderId="0" xfId="0" applyFont="1" applyFill="1"/>
    <xf numFmtId="0" fontId="22" fillId="5" borderId="0" xfId="0" applyFont="1" applyFill="1" applyAlignment="1">
      <alignment wrapText="1"/>
    </xf>
    <xf numFmtId="0" fontId="15" fillId="5" borderId="0" xfId="0" applyFont="1" applyFill="1" applyAlignment="1">
      <alignment wrapText="1"/>
    </xf>
    <xf numFmtId="0" fontId="12" fillId="0" borderId="35" xfId="0" applyFont="1" applyBorder="1" applyProtection="1">
      <protection locked="0"/>
    </xf>
    <xf numFmtId="0" fontId="11" fillId="0" borderId="35" xfId="0" applyFont="1" applyBorder="1" applyProtection="1">
      <protection locked="0"/>
    </xf>
    <xf numFmtId="0" fontId="11" fillId="0" borderId="41" xfId="0" applyFont="1" applyBorder="1" applyProtection="1">
      <protection locked="0"/>
    </xf>
    <xf numFmtId="0" fontId="22" fillId="2" borderId="42" xfId="0" applyNumberFormat="1" applyFont="1" applyFill="1" applyBorder="1" applyAlignment="1">
      <alignment horizontal="centerContinuous"/>
    </xf>
    <xf numFmtId="0" fontId="22" fillId="5" borderId="0" xfId="0" applyFont="1" applyFill="1" applyBorder="1" applyAlignment="1">
      <alignment horizontal="left"/>
    </xf>
    <xf numFmtId="0" fontId="15" fillId="5" borderId="0" xfId="0" applyFont="1" applyFill="1" applyBorder="1"/>
    <xf numFmtId="0" fontId="22" fillId="5" borderId="0" xfId="0" applyFont="1" applyFill="1" applyBorder="1"/>
    <xf numFmtId="0" fontId="2" fillId="5" borderId="0" xfId="0" applyFont="1" applyFill="1" applyBorder="1"/>
    <xf numFmtId="0" fontId="2" fillId="5" borderId="0" xfId="0" applyFont="1" applyFill="1" applyBorder="1" applyAlignment="1">
      <alignment horizontal="left"/>
    </xf>
    <xf numFmtId="0" fontId="0" fillId="0" borderId="0" xfId="0" applyBorder="1"/>
    <xf numFmtId="0" fontId="2" fillId="49" borderId="2" xfId="0" applyNumberFormat="1" applyFont="1" applyFill="1" applyBorder="1" applyAlignment="1" applyProtection="1">
      <alignment vertical="center" wrapText="1"/>
      <protection locked="0"/>
    </xf>
    <xf numFmtId="41" fontId="76" fillId="3" borderId="6" xfId="0" applyNumberFormat="1" applyFont="1" applyFill="1" applyBorder="1" applyAlignment="1">
      <alignment horizontal="left" wrapText="1"/>
    </xf>
    <xf numFmtId="0" fontId="22" fillId="46" borderId="19" xfId="0" applyNumberFormat="1" applyFont="1" applyFill="1" applyBorder="1" applyAlignment="1">
      <alignment horizontal="centerContinuous" wrapText="1"/>
    </xf>
    <xf numFmtId="0" fontId="22" fillId="46" borderId="20" xfId="0" applyNumberFormat="1" applyFont="1" applyFill="1" applyBorder="1" applyAlignment="1">
      <alignment horizontal="centerContinuous"/>
    </xf>
    <xf numFmtId="0" fontId="22" fillId="46" borderId="42" xfId="0" applyNumberFormat="1" applyFont="1" applyFill="1" applyBorder="1" applyAlignment="1">
      <alignment horizontal="centerContinuous"/>
    </xf>
    <xf numFmtId="0" fontId="22" fillId="46" borderId="19" xfId="0" applyNumberFormat="1" applyFont="1" applyFill="1" applyBorder="1" applyAlignment="1">
      <alignment horizontal="centerContinuous"/>
    </xf>
    <xf numFmtId="165" fontId="78" fillId="3" borderId="9" xfId="2" applyNumberFormat="1" applyFont="1" applyFill="1" applyBorder="1" applyAlignment="1">
      <alignment horizontal="right" wrapText="1"/>
    </xf>
    <xf numFmtId="0" fontId="78" fillId="3" borderId="9" xfId="0" applyNumberFormat="1" applyFont="1" applyFill="1" applyBorder="1" applyAlignment="1">
      <alignment horizontal="right" wrapText="1"/>
    </xf>
    <xf numFmtId="0" fontId="79" fillId="0" borderId="0" xfId="7" applyFont="1" applyBorder="1" applyAlignment="1">
      <alignment horizontal="center"/>
    </xf>
    <xf numFmtId="166" fontId="58" fillId="49" borderId="39" xfId="0" applyNumberFormat="1" applyFont="1" applyFill="1" applyBorder="1" applyAlignment="1" applyProtection="1">
      <alignment horizontal="center" vertical="center" wrapText="1"/>
      <protection locked="0"/>
    </xf>
    <xf numFmtId="10" fontId="53" fillId="49" borderId="39" xfId="2" applyNumberFormat="1" applyFont="1" applyFill="1" applyBorder="1" applyAlignment="1" applyProtection="1">
      <alignment horizontal="right"/>
      <protection locked="0"/>
    </xf>
    <xf numFmtId="0" fontId="2" fillId="5" borderId="0" xfId="0" applyFont="1" applyFill="1" applyProtection="1"/>
    <xf numFmtId="0" fontId="64" fillId="11" borderId="4" xfId="0" applyFont="1" applyFill="1" applyBorder="1" applyAlignment="1" applyProtection="1">
      <alignment horizontal="centerContinuous"/>
    </xf>
    <xf numFmtId="0" fontId="61" fillId="0" borderId="39" xfId="0" applyFont="1" applyFill="1" applyBorder="1" applyAlignment="1" applyProtection="1">
      <alignment horizontal="center" vertical="center" wrapText="1"/>
    </xf>
    <xf numFmtId="0" fontId="10" fillId="0" borderId="39" xfId="0" applyNumberFormat="1" applyFont="1" applyFill="1" applyBorder="1" applyAlignment="1" applyProtection="1">
      <alignment horizontal="left" indent="2"/>
    </xf>
    <xf numFmtId="10" fontId="52" fillId="0" borderId="39" xfId="2" applyNumberFormat="1" applyFont="1" applyFill="1" applyBorder="1" applyAlignment="1" applyProtection="1">
      <alignment horizontal="right"/>
    </xf>
    <xf numFmtId="0" fontId="14" fillId="0" borderId="39" xfId="0" applyNumberFormat="1" applyFont="1" applyFill="1" applyBorder="1" applyAlignment="1" applyProtection="1">
      <alignment horizontal="left"/>
    </xf>
    <xf numFmtId="0" fontId="59" fillId="0" borderId="39" xfId="0" applyNumberFormat="1" applyFont="1" applyFill="1" applyBorder="1" applyAlignment="1" applyProtection="1">
      <alignment horizontal="left" indent="1"/>
    </xf>
    <xf numFmtId="0" fontId="52" fillId="0" borderId="39" xfId="0" applyNumberFormat="1" applyFont="1" applyFill="1" applyBorder="1" applyAlignment="1" applyProtection="1">
      <alignment horizontal="right"/>
    </xf>
    <xf numFmtId="0" fontId="59" fillId="0" borderId="39" xfId="0" applyNumberFormat="1" applyFont="1" applyFill="1" applyBorder="1" applyAlignment="1" applyProtection="1">
      <alignment horizontal="left"/>
    </xf>
    <xf numFmtId="0" fontId="60" fillId="0" borderId="39" xfId="0" applyNumberFormat="1" applyFont="1" applyFill="1" applyBorder="1" applyAlignment="1" applyProtection="1">
      <alignment horizontal="right"/>
    </xf>
    <xf numFmtId="0" fontId="14" fillId="0" borderId="0" xfId="0" applyNumberFormat="1" applyFont="1" applyFill="1" applyBorder="1" applyAlignment="1" applyProtection="1">
      <alignment horizontal="left" indent="1"/>
    </xf>
    <xf numFmtId="0" fontId="10" fillId="0" borderId="39" xfId="0" applyNumberFormat="1" applyFont="1" applyFill="1" applyBorder="1" applyAlignment="1" applyProtection="1">
      <alignment horizontal="left"/>
    </xf>
    <xf numFmtId="0" fontId="52" fillId="0" borderId="39" xfId="0" applyNumberFormat="1" applyFont="1" applyFill="1" applyBorder="1" applyAlignment="1" applyProtection="1"/>
    <xf numFmtId="0" fontId="25" fillId="0" borderId="39" xfId="0" applyNumberFormat="1" applyFont="1" applyFill="1" applyBorder="1" applyAlignment="1" applyProtection="1">
      <alignment horizontal="left"/>
    </xf>
    <xf numFmtId="0" fontId="41" fillId="0" borderId="34" xfId="7" applyFont="1" applyBorder="1" applyAlignment="1">
      <alignment horizontal="center" wrapText="1"/>
    </xf>
    <xf numFmtId="0" fontId="41" fillId="0" borderId="35" xfId="7" applyFont="1" applyBorder="1" applyAlignment="1">
      <alignment horizontal="center" wrapText="1"/>
    </xf>
    <xf numFmtId="0" fontId="41" fillId="0" borderId="36" xfId="7" applyFont="1" applyBorder="1" applyAlignment="1">
      <alignment horizontal="center" wrapText="1"/>
    </xf>
    <xf numFmtId="0" fontId="42" fillId="0" borderId="37" xfId="7" applyFont="1" applyBorder="1" applyAlignment="1">
      <alignment horizontal="center"/>
    </xf>
    <xf numFmtId="0" fontId="42" fillId="0" borderId="12" xfId="7" applyFont="1" applyBorder="1" applyAlignment="1">
      <alignment horizontal="center"/>
    </xf>
    <xf numFmtId="0" fontId="42" fillId="0" borderId="38" xfId="7" applyFont="1" applyBorder="1" applyAlignment="1">
      <alignment horizontal="center"/>
    </xf>
    <xf numFmtId="0" fontId="0" fillId="0" borderId="0" xfId="7" applyFont="1" applyBorder="1" applyAlignment="1">
      <alignment horizontal="left" vertical="top" wrapText="1"/>
    </xf>
    <xf numFmtId="0" fontId="5" fillId="0" borderId="0" xfId="7" applyFont="1" applyBorder="1" applyAlignment="1">
      <alignment horizontal="left" vertical="top" wrapText="1"/>
    </xf>
    <xf numFmtId="0" fontId="77" fillId="0" borderId="0" xfId="7" applyFont="1" applyBorder="1" applyAlignment="1">
      <alignment horizontal="left" vertical="top" wrapText="1"/>
    </xf>
    <xf numFmtId="0" fontId="54" fillId="0" borderId="40" xfId="0" applyFont="1" applyFill="1" applyBorder="1" applyAlignment="1" applyProtection="1">
      <alignment horizontal="center" vertical="center" wrapText="1"/>
    </xf>
    <xf numFmtId="0" fontId="54" fillId="0" borderId="41" xfId="0" applyFont="1" applyFill="1" applyBorder="1" applyAlignment="1" applyProtection="1">
      <alignment horizontal="center" vertical="center" wrapText="1"/>
    </xf>
  </cellXfs>
  <cellStyles count="106">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heck Cell 2" xfId="37"/>
    <cellStyle name="Comma" xfId="6" builtinId="3"/>
    <cellStyle name="Comma 2" xfId="5"/>
    <cellStyle name="Comma 3" xfId="38"/>
    <cellStyle name="Currency" xfId="1" builtinId="4"/>
    <cellStyle name="Currency 2" xfId="39"/>
    <cellStyle name="Currency 3" xfId="40"/>
    <cellStyle name="Explanatory Text 2" xfId="41"/>
    <cellStyle name="Good 2" xfId="42"/>
    <cellStyle name="Heading 1 2" xfId="43"/>
    <cellStyle name="Heading 2 2" xfId="44"/>
    <cellStyle name="Heading 3 2" xfId="45"/>
    <cellStyle name="Heading 4 2" xfId="46"/>
    <cellStyle name="Hyperlink" xfId="10" builtinId="8"/>
    <cellStyle name="Hyperlink 2" xfId="47"/>
    <cellStyle name="Input 2" xfId="48"/>
    <cellStyle name="Linked Cell 2" xfId="49"/>
    <cellStyle name="Neutral 2" xfId="50"/>
    <cellStyle name="Normal" xfId="0" builtinId="0"/>
    <cellStyle name="Normal 100" xfId="51"/>
    <cellStyle name="Normal 101" xfId="52"/>
    <cellStyle name="Normal 102" xfId="53"/>
    <cellStyle name="Normal 123" xfId="54"/>
    <cellStyle name="Normal 124" xfId="55"/>
    <cellStyle name="Normal 125" xfId="56"/>
    <cellStyle name="Normal 126" xfId="57"/>
    <cellStyle name="Normal 127" xfId="58"/>
    <cellStyle name="Normal 138" xfId="59"/>
    <cellStyle name="Normal 139" xfId="60"/>
    <cellStyle name="Normal 140" xfId="61"/>
    <cellStyle name="Normal 141" xfId="62"/>
    <cellStyle name="Normal 142" xfId="63"/>
    <cellStyle name="Normal 153" xfId="64"/>
    <cellStyle name="Normal 154" xfId="65"/>
    <cellStyle name="Normal 155" xfId="66"/>
    <cellStyle name="Normal 156" xfId="67"/>
    <cellStyle name="Normal 157" xfId="68"/>
    <cellStyle name="Normal 168" xfId="69"/>
    <cellStyle name="Normal 169" xfId="70"/>
    <cellStyle name="Normal 170" xfId="71"/>
    <cellStyle name="Normal 171" xfId="72"/>
    <cellStyle name="Normal 172" xfId="73"/>
    <cellStyle name="Normal 2" xfId="3"/>
    <cellStyle name="Normal 2 2" xfId="7"/>
    <cellStyle name="Normal 2 2 2" xfId="74"/>
    <cellStyle name="Normal 2 3" xfId="75"/>
    <cellStyle name="Normal 2 4" xfId="76"/>
    <cellStyle name="Normal 3" xfId="8"/>
    <cellStyle name="Normal 3 2" xfId="77"/>
    <cellStyle name="Normal 4" xfId="78"/>
    <cellStyle name="Normal 53" xfId="79"/>
    <cellStyle name="Normal 54" xfId="80"/>
    <cellStyle name="Normal 55" xfId="81"/>
    <cellStyle name="Normal 56" xfId="82"/>
    <cellStyle name="Normal 57" xfId="83"/>
    <cellStyle name="Normal 60" xfId="84"/>
    <cellStyle name="Normal 61" xfId="85"/>
    <cellStyle name="Normal 72" xfId="86"/>
    <cellStyle name="Normal 73" xfId="87"/>
    <cellStyle name="Normal 74" xfId="88"/>
    <cellStyle name="Normal 75" xfId="89"/>
    <cellStyle name="Normal 76" xfId="90"/>
    <cellStyle name="Normal 80" xfId="91"/>
    <cellStyle name="Normal 81" xfId="92"/>
    <cellStyle name="Normal 82" xfId="93"/>
    <cellStyle name="Normal 93" xfId="94"/>
    <cellStyle name="Normal 94" xfId="95"/>
    <cellStyle name="Normal 95" xfId="96"/>
    <cellStyle name="Normal 96" xfId="97"/>
    <cellStyle name="Normal 97" xfId="98"/>
    <cellStyle name="Normal 98" xfId="99"/>
    <cellStyle name="Normal 99" xfId="100"/>
    <cellStyle name="Note 2" xfId="101"/>
    <cellStyle name="Output 2" xfId="102"/>
    <cellStyle name="Percent" xfId="2" builtinId="5"/>
    <cellStyle name="Percent 2" xfId="4"/>
    <cellStyle name="Percent 2 2" xfId="9"/>
    <cellStyle name="Percent 3" xfId="103"/>
    <cellStyle name="Total 2" xfId="104"/>
    <cellStyle name="Warning Text 2" xfId="10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438150</xdr:colOff>
      <xdr:row>11</xdr:row>
      <xdr:rowOff>85725</xdr:rowOff>
    </xdr:from>
    <xdr:to>
      <xdr:col>9</xdr:col>
      <xdr:colOff>257175</xdr:colOff>
      <xdr:row>19</xdr:row>
      <xdr:rowOff>133350</xdr:rowOff>
    </xdr:to>
    <xdr:sp macro="" textlink="">
      <xdr:nvSpPr>
        <xdr:cNvPr id="2" name="Rectangle 1"/>
        <xdr:cNvSpPr/>
      </xdr:nvSpPr>
      <xdr:spPr>
        <a:xfrm>
          <a:off x="1285875" y="3267075"/>
          <a:ext cx="5305425" cy="1724025"/>
        </a:xfrm>
        <a:prstGeom prst="rect">
          <a:avLst/>
        </a:prstGeom>
        <a:no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476250</xdr:colOff>
      <xdr:row>22</xdr:row>
      <xdr:rowOff>95250</xdr:rowOff>
    </xdr:from>
    <xdr:to>
      <xdr:col>9</xdr:col>
      <xdr:colOff>295275</xdr:colOff>
      <xdr:row>28</xdr:row>
      <xdr:rowOff>114300</xdr:rowOff>
    </xdr:to>
    <xdr:sp macro="" textlink="">
      <xdr:nvSpPr>
        <xdr:cNvPr id="3" name="Rectangle 2"/>
        <xdr:cNvSpPr/>
      </xdr:nvSpPr>
      <xdr:spPr>
        <a:xfrm>
          <a:off x="1323975" y="5581650"/>
          <a:ext cx="5305425" cy="1276350"/>
        </a:xfrm>
        <a:prstGeom prst="rect">
          <a:avLst/>
        </a:prstGeom>
        <a:no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495300</xdr:colOff>
      <xdr:row>31</xdr:row>
      <xdr:rowOff>38101</xdr:rowOff>
    </xdr:from>
    <xdr:to>
      <xdr:col>9</xdr:col>
      <xdr:colOff>314325</xdr:colOff>
      <xdr:row>35</xdr:row>
      <xdr:rowOff>95251</xdr:rowOff>
    </xdr:to>
    <xdr:sp macro="" textlink="">
      <xdr:nvSpPr>
        <xdr:cNvPr id="4" name="Rectangle 3"/>
        <xdr:cNvSpPr/>
      </xdr:nvSpPr>
      <xdr:spPr>
        <a:xfrm>
          <a:off x="1343025" y="7410451"/>
          <a:ext cx="5305425" cy="895350"/>
        </a:xfrm>
        <a:prstGeom prst="rect">
          <a:avLst/>
        </a:prstGeom>
        <a:no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0</xdr:colOff>
      <xdr:row>3</xdr:row>
      <xdr:rowOff>0</xdr:rowOff>
    </xdr:from>
    <xdr:to>
      <xdr:col>8</xdr:col>
      <xdr:colOff>424962</xdr:colOff>
      <xdr:row>4</xdr:row>
      <xdr:rowOff>133350</xdr:rowOff>
    </xdr:to>
    <xdr:pic>
      <xdr:nvPicPr>
        <xdr:cNvPr id="5" name="Picture 4" descr="Description: E:\Graphics\Marketing\Brand Refresh\Logos\M_NavigantLogo_CMYK.jpg"/>
        <xdr:cNvPicPr/>
      </xdr:nvPicPr>
      <xdr:blipFill>
        <a:blip xmlns:r="http://schemas.openxmlformats.org/officeDocument/2006/relationships" r:embed="rId1" cstate="print"/>
        <a:srcRect/>
        <a:stretch>
          <a:fillRect/>
        </a:stretch>
      </xdr:blipFill>
      <xdr:spPr bwMode="auto">
        <a:xfrm>
          <a:off x="4276725" y="638175"/>
          <a:ext cx="1796562" cy="342900"/>
        </a:xfrm>
        <a:prstGeom prst="rect">
          <a:avLst/>
        </a:prstGeom>
        <a:noFill/>
        <a:ln w="9525">
          <a:noFill/>
          <a:miter lim="800000"/>
          <a:headEnd/>
          <a:tailEnd/>
        </a:ln>
      </xdr:spPr>
    </xdr:pic>
    <xdr:clientData/>
  </xdr:twoCellAnchor>
  <xdr:twoCellAnchor editAs="oneCell">
    <xdr:from>
      <xdr:col>1</xdr:col>
      <xdr:colOff>457200</xdr:colOff>
      <xdr:row>2</xdr:row>
      <xdr:rowOff>38100</xdr:rowOff>
    </xdr:from>
    <xdr:to>
      <xdr:col>5</xdr:col>
      <xdr:colOff>9525</xdr:colOff>
      <xdr:row>5</xdr:row>
      <xdr:rowOff>123825</xdr:rowOff>
    </xdr:to>
    <xdr:pic>
      <xdr:nvPicPr>
        <xdr:cNvPr id="6" name="irc_mi" descr="http://greeninternet.calit2.net/img/cpuc_logo.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4925" y="466725"/>
          <a:ext cx="22955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241900</xdr:colOff>
      <xdr:row>6</xdr:row>
      <xdr:rowOff>135484</xdr:rowOff>
    </xdr:from>
    <xdr:to>
      <xdr:col>8</xdr:col>
      <xdr:colOff>232374</xdr:colOff>
      <xdr:row>6</xdr:row>
      <xdr:rowOff>609599</xdr:rowOff>
    </xdr:to>
    <xdr:pic>
      <xdr:nvPicPr>
        <xdr:cNvPr id="7" name="logo" descr="GEI Consultant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11593" y="1384517"/>
          <a:ext cx="1212550" cy="474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495300</xdr:colOff>
      <xdr:row>38</xdr:row>
      <xdr:rowOff>57150</xdr:rowOff>
    </xdr:from>
    <xdr:to>
      <xdr:col>9</xdr:col>
      <xdr:colOff>314325</xdr:colOff>
      <xdr:row>51</xdr:row>
      <xdr:rowOff>171450</xdr:rowOff>
    </xdr:to>
    <xdr:sp macro="" textlink="">
      <xdr:nvSpPr>
        <xdr:cNvPr id="9" name="Rectangle 8"/>
        <xdr:cNvSpPr/>
      </xdr:nvSpPr>
      <xdr:spPr>
        <a:xfrm>
          <a:off x="1343025" y="8896350"/>
          <a:ext cx="5305425" cy="2857500"/>
        </a:xfrm>
        <a:prstGeom prst="rect">
          <a:avLst/>
        </a:prstGeom>
        <a:no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puc.ca.gov/Users/asathe1/Desktop/Embedded%20Energy%20Model_20141004.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puts"/>
      <sheetName val="Glossary"/>
      <sheetName val="Summary Outputs"/>
      <sheetName val="Avg Embedded Electric Svgs"/>
      <sheetName val="Avg Embedded Gas Svgs"/>
      <sheetName val="AC Marginal Embedded Elec"/>
      <sheetName val="AC Marginal Embedded Gas"/>
      <sheetName val="AC Water Capacity"/>
      <sheetName val="Env Benefits"/>
      <sheetName val="Marg Elec EI by Measure"/>
      <sheetName val="All EI"/>
      <sheetName val="Monthly Water Svgs"/>
      <sheetName val="Env Ben"/>
      <sheetName val="Water Capacity AC"/>
      <sheetName val="Water Svgs Profiles"/>
      <sheetName val="IOU AC"/>
      <sheetName val="% IOU"/>
      <sheetName val="Marginal Supply"/>
      <sheetName val="E+C EI"/>
      <sheetName val="Treatment EI"/>
      <sheetName val="Distribution EI"/>
      <sheetName val="WW Systems EI"/>
      <sheetName val="Gas AC"/>
      <sheetName val="Hist. Supply"/>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B3" t="str">
            <v>Constant</v>
          </cell>
          <cell r="C3" t="str">
            <v>Irrigation</v>
          </cell>
          <cell r="D3" t="str">
            <v>Cooling Tower</v>
          </cell>
          <cell r="E3" t="str">
            <v>Custom 1</v>
          </cell>
          <cell r="F3" t="str">
            <v>Custom 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2">
          <cell r="E12" t="str">
            <v>NC</v>
          </cell>
          <cell r="F12" t="str">
            <v>SF</v>
          </cell>
          <cell r="G12" t="str">
            <v>CC</v>
          </cell>
          <cell r="H12" t="str">
            <v>SC</v>
          </cell>
          <cell r="I12" t="str">
            <v>SR</v>
          </cell>
          <cell r="J12" t="str">
            <v>SJ</v>
          </cell>
          <cell r="K12" t="str">
            <v>TL</v>
          </cell>
          <cell r="L12" t="str">
            <v>NL</v>
          </cell>
          <cell r="M12" t="str">
            <v>SL</v>
          </cell>
          <cell r="N12" t="str">
            <v>CR</v>
          </cell>
        </row>
        <row r="14">
          <cell r="F14" t="str">
            <v>Treatment</v>
          </cell>
          <cell r="G14" t="str">
            <v>Distribution</v>
          </cell>
          <cell r="H14" t="str">
            <v>WW Systems</v>
          </cell>
        </row>
        <row r="15">
          <cell r="E15" t="str">
            <v>Seawater Desal</v>
          </cell>
          <cell r="F15" t="str">
            <v>Brackish Desal</v>
          </cell>
          <cell r="G15" t="str">
            <v>Recycled Water</v>
          </cell>
          <cell r="H15" t="str">
            <v>Groundwater</v>
          </cell>
          <cell r="I15" t="str">
            <v>Local Deliveries</v>
          </cell>
          <cell r="J15" t="str">
            <v>Local Imported Deliveries</v>
          </cell>
          <cell r="K15" t="str">
            <v>CRA</v>
          </cell>
          <cell r="L15" t="str">
            <v>CVP and Other Federal Deliveries</v>
          </cell>
          <cell r="M15" t="str">
            <v>SWP</v>
          </cell>
        </row>
        <row r="16">
          <cell r="E16" t="str">
            <v>Urban</v>
          </cell>
          <cell r="F16" t="str">
            <v>Ag</v>
          </cell>
        </row>
        <row r="17">
          <cell r="E17" t="str">
            <v>Indoor</v>
          </cell>
          <cell r="F17" t="str">
            <v>Outdoor</v>
          </cell>
        </row>
        <row r="18">
          <cell r="E18" t="str">
            <v>Flat</v>
          </cell>
          <cell r="F18" t="str">
            <v>Moderate</v>
          </cell>
          <cell r="G18" t="str">
            <v>Hilly</v>
          </cell>
        </row>
        <row r="20">
          <cell r="E20" t="str">
            <v>SCG</v>
          </cell>
          <cell r="F20" t="str">
            <v>PG&amp;E</v>
          </cell>
          <cell r="G20" t="str">
            <v>SDG&amp;E</v>
          </cell>
        </row>
      </sheetData>
    </sheetDataSet>
  </externalBook>
</externalLink>
</file>

<file path=xl/theme/theme1.xml><?xml version="1.0" encoding="utf-8"?>
<a:theme xmlns:a="http://schemas.openxmlformats.org/drawingml/2006/main" name="Navigant color theme">
  <a:themeElements>
    <a:clrScheme name="Energy Impact 2010">
      <a:dk1>
        <a:srgbClr val="000000"/>
      </a:dk1>
      <a:lt1>
        <a:srgbClr val="FFFFFF"/>
      </a:lt1>
      <a:dk2>
        <a:srgbClr val="6F6754"/>
      </a:dk2>
      <a:lt2>
        <a:srgbClr val="B7B09F"/>
      </a:lt2>
      <a:accent1>
        <a:srgbClr val="E5C749"/>
      </a:accent1>
      <a:accent2>
        <a:srgbClr val="850C70"/>
      </a:accent2>
      <a:accent3>
        <a:srgbClr val="00539B"/>
      </a:accent3>
      <a:accent4>
        <a:srgbClr val="007F7B"/>
      </a:accent4>
      <a:accent5>
        <a:srgbClr val="566C11"/>
      </a:accent5>
      <a:accent6>
        <a:srgbClr val="A15F00"/>
      </a:accent6>
      <a:hlink>
        <a:srgbClr val="5C2801"/>
      </a:hlink>
      <a:folHlink>
        <a:srgbClr val="8F2E0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B1:K53"/>
  <sheetViews>
    <sheetView showGridLines="0" tabSelected="1" zoomScale="85" zoomScaleNormal="85" workbookViewId="0">
      <selection activeCell="D31" sqref="D31"/>
    </sheetView>
  </sheetViews>
  <sheetFormatPr defaultRowHeight="16.5"/>
  <cols>
    <col min="1" max="1" width="4.7109375" style="86" customWidth="1"/>
    <col min="2" max="9" width="9.140625" style="86"/>
    <col min="10" max="10" width="9.140625" style="86" customWidth="1"/>
    <col min="11" max="16384" width="9.140625" style="86"/>
  </cols>
  <sheetData>
    <row r="1" spans="2:11" ht="17.25" thickBot="1">
      <c r="B1" s="85"/>
      <c r="C1" s="85"/>
      <c r="D1" s="85"/>
      <c r="E1" s="85"/>
      <c r="F1" s="85"/>
      <c r="G1" s="85"/>
      <c r="H1" s="85"/>
      <c r="I1" s="85"/>
      <c r="J1" s="85"/>
      <c r="K1" s="85"/>
    </row>
    <row r="2" spans="2:11">
      <c r="B2" s="87"/>
      <c r="C2" s="88"/>
      <c r="D2" s="88"/>
      <c r="E2" s="88"/>
      <c r="F2" s="88"/>
      <c r="G2" s="88"/>
      <c r="H2" s="88"/>
      <c r="I2" s="88"/>
      <c r="J2" s="89"/>
      <c r="K2" s="85"/>
    </row>
    <row r="3" spans="2:11">
      <c r="B3" s="90"/>
      <c r="C3" s="91"/>
      <c r="D3" s="91"/>
      <c r="E3" s="91"/>
      <c r="F3" s="91"/>
      <c r="G3" s="91"/>
      <c r="H3" s="91"/>
      <c r="I3" s="91"/>
      <c r="J3" s="92"/>
      <c r="K3" s="85"/>
    </row>
    <row r="4" spans="2:11">
      <c r="B4" s="90"/>
      <c r="C4" s="93"/>
      <c r="D4" s="91"/>
      <c r="E4" s="91"/>
      <c r="F4" s="91"/>
      <c r="G4" s="91"/>
      <c r="H4" s="91"/>
      <c r="I4" s="91"/>
      <c r="J4" s="92"/>
      <c r="K4" s="85"/>
    </row>
    <row r="5" spans="2:11">
      <c r="B5" s="90"/>
      <c r="C5" s="93"/>
      <c r="D5" s="91"/>
      <c r="E5" s="91"/>
      <c r="F5" s="91"/>
      <c r="G5" s="91"/>
      <c r="H5" s="91"/>
      <c r="I5" s="91"/>
      <c r="J5" s="92"/>
      <c r="K5" s="85"/>
    </row>
    <row r="6" spans="2:11">
      <c r="B6" s="90"/>
      <c r="C6" s="91"/>
      <c r="D6" s="91"/>
      <c r="E6" s="91"/>
      <c r="F6" s="91"/>
      <c r="G6" s="91"/>
      <c r="H6" s="91"/>
      <c r="I6" s="91"/>
      <c r="J6" s="92"/>
      <c r="K6" s="85"/>
    </row>
    <row r="7" spans="2:11" ht="75.75" customHeight="1">
      <c r="B7" s="90"/>
      <c r="C7" s="91"/>
      <c r="D7" s="91"/>
      <c r="E7" s="91"/>
      <c r="F7" s="91"/>
      <c r="G7" s="91"/>
      <c r="H7" s="91"/>
      <c r="I7" s="91"/>
      <c r="J7" s="92"/>
      <c r="K7" s="85"/>
    </row>
    <row r="8" spans="2:11" ht="21">
      <c r="B8" s="233" t="s">
        <v>158</v>
      </c>
      <c r="C8" s="234"/>
      <c r="D8" s="234"/>
      <c r="E8" s="234"/>
      <c r="F8" s="234"/>
      <c r="G8" s="234"/>
      <c r="H8" s="234"/>
      <c r="I8" s="234"/>
      <c r="J8" s="235"/>
      <c r="K8" s="85"/>
    </row>
    <row r="9" spans="2:11" ht="18.75">
      <c r="B9" s="236" t="s">
        <v>167</v>
      </c>
      <c r="C9" s="237"/>
      <c r="D9" s="237"/>
      <c r="E9" s="237"/>
      <c r="F9" s="237"/>
      <c r="G9" s="237"/>
      <c r="H9" s="237"/>
      <c r="I9" s="237"/>
      <c r="J9" s="238"/>
      <c r="K9" s="85"/>
    </row>
    <row r="10" spans="2:11" ht="18.75">
      <c r="B10" s="94"/>
      <c r="C10" s="95"/>
      <c r="D10" s="95"/>
      <c r="E10" s="95"/>
      <c r="F10" s="216" t="s">
        <v>168</v>
      </c>
      <c r="G10" s="95"/>
      <c r="H10" s="95"/>
      <c r="I10" s="95"/>
      <c r="J10" s="96"/>
      <c r="K10" s="85"/>
    </row>
    <row r="11" spans="2:11">
      <c r="B11" s="97"/>
      <c r="C11" s="98" t="s">
        <v>141</v>
      </c>
      <c r="D11" s="91"/>
      <c r="E11" s="91"/>
      <c r="F11" s="91"/>
      <c r="G11" s="91"/>
      <c r="H11" s="91"/>
      <c r="I11" s="91"/>
      <c r="J11" s="92"/>
      <c r="K11" s="85"/>
    </row>
    <row r="12" spans="2:11">
      <c r="B12" s="97"/>
      <c r="C12" s="91"/>
      <c r="D12" s="91"/>
      <c r="E12" s="91"/>
      <c r="F12" s="91"/>
      <c r="G12" s="91"/>
      <c r="H12" s="91"/>
      <c r="I12" s="91"/>
      <c r="J12" s="92"/>
      <c r="K12" s="85"/>
    </row>
    <row r="13" spans="2:11" ht="16.5" customHeight="1">
      <c r="B13" s="97"/>
      <c r="C13" s="239" t="s">
        <v>162</v>
      </c>
      <c r="D13" s="240"/>
      <c r="E13" s="240"/>
      <c r="F13" s="240"/>
      <c r="G13" s="240"/>
      <c r="H13" s="240"/>
      <c r="I13" s="240"/>
      <c r="J13" s="92"/>
      <c r="K13" s="85"/>
    </row>
    <row r="14" spans="2:11">
      <c r="B14" s="97"/>
      <c r="C14" s="240"/>
      <c r="D14" s="240"/>
      <c r="E14" s="240"/>
      <c r="F14" s="240"/>
      <c r="G14" s="240"/>
      <c r="H14" s="240"/>
      <c r="I14" s="240"/>
      <c r="J14" s="92"/>
      <c r="K14" s="85"/>
    </row>
    <row r="15" spans="2:11">
      <c r="B15" s="97"/>
      <c r="C15" s="240"/>
      <c r="D15" s="240"/>
      <c r="E15" s="240"/>
      <c r="F15" s="240"/>
      <c r="G15" s="240"/>
      <c r="H15" s="240"/>
      <c r="I15" s="240"/>
      <c r="J15" s="92"/>
      <c r="K15" s="85"/>
    </row>
    <row r="16" spans="2:11">
      <c r="B16" s="97"/>
      <c r="C16" s="240"/>
      <c r="D16" s="240"/>
      <c r="E16" s="240"/>
      <c r="F16" s="240"/>
      <c r="G16" s="240"/>
      <c r="H16" s="240"/>
      <c r="I16" s="240"/>
      <c r="J16" s="92"/>
      <c r="K16" s="85"/>
    </row>
    <row r="17" spans="2:10">
      <c r="B17" s="97"/>
      <c r="C17" s="240"/>
      <c r="D17" s="240"/>
      <c r="E17" s="240"/>
      <c r="F17" s="240"/>
      <c r="G17" s="240"/>
      <c r="H17" s="240"/>
      <c r="I17" s="240"/>
      <c r="J17" s="92"/>
    </row>
    <row r="18" spans="2:10">
      <c r="B18" s="97"/>
      <c r="C18" s="240"/>
      <c r="D18" s="240"/>
      <c r="E18" s="240"/>
      <c r="F18" s="240"/>
      <c r="G18" s="240"/>
      <c r="H18" s="240"/>
      <c r="I18" s="240"/>
      <c r="J18" s="92"/>
    </row>
    <row r="19" spans="2:10">
      <c r="B19" s="97"/>
      <c r="C19" s="240"/>
      <c r="D19" s="240"/>
      <c r="E19" s="240"/>
      <c r="F19" s="240"/>
      <c r="G19" s="240"/>
      <c r="H19" s="240"/>
      <c r="I19" s="240"/>
      <c r="J19" s="92"/>
    </row>
    <row r="20" spans="2:10">
      <c r="B20" s="97"/>
      <c r="C20" s="240"/>
      <c r="D20" s="240"/>
      <c r="E20" s="240"/>
      <c r="F20" s="240"/>
      <c r="G20" s="240"/>
      <c r="H20" s="240"/>
      <c r="I20" s="240"/>
      <c r="J20" s="92"/>
    </row>
    <row r="21" spans="2:10">
      <c r="B21" s="97"/>
      <c r="C21" s="91"/>
      <c r="D21" s="91"/>
      <c r="E21" s="91"/>
      <c r="F21" s="91"/>
      <c r="G21" s="91"/>
      <c r="H21" s="91"/>
      <c r="I21" s="91"/>
      <c r="J21" s="92"/>
    </row>
    <row r="22" spans="2:10">
      <c r="B22" s="97"/>
      <c r="C22" s="98" t="s">
        <v>142</v>
      </c>
      <c r="D22" s="91"/>
      <c r="E22" s="91"/>
      <c r="F22" s="91"/>
      <c r="G22" s="91"/>
      <c r="H22" s="91"/>
      <c r="I22" s="91"/>
      <c r="J22" s="92"/>
    </row>
    <row r="23" spans="2:10">
      <c r="B23" s="90"/>
      <c r="C23" s="91"/>
      <c r="D23" s="91"/>
      <c r="E23" s="91"/>
      <c r="F23" s="91"/>
      <c r="G23" s="91"/>
      <c r="H23" s="91"/>
      <c r="I23" s="91"/>
      <c r="J23" s="92"/>
    </row>
    <row r="24" spans="2:10">
      <c r="B24" s="99"/>
      <c r="C24" s="239" t="s">
        <v>161</v>
      </c>
      <c r="D24" s="240"/>
      <c r="E24" s="240"/>
      <c r="F24" s="240"/>
      <c r="G24" s="240"/>
      <c r="H24" s="240"/>
      <c r="I24" s="240"/>
      <c r="J24" s="92"/>
    </row>
    <row r="25" spans="2:10">
      <c r="B25" s="100"/>
      <c r="C25" s="240"/>
      <c r="D25" s="240"/>
      <c r="E25" s="240"/>
      <c r="F25" s="240"/>
      <c r="G25" s="240"/>
      <c r="H25" s="240"/>
      <c r="I25" s="240"/>
      <c r="J25" s="92"/>
    </row>
    <row r="26" spans="2:10">
      <c r="B26" s="100"/>
      <c r="C26" s="240"/>
      <c r="D26" s="240"/>
      <c r="E26" s="240"/>
      <c r="F26" s="240"/>
      <c r="G26" s="240"/>
      <c r="H26" s="240"/>
      <c r="I26" s="240"/>
      <c r="J26" s="92"/>
    </row>
    <row r="27" spans="2:10">
      <c r="B27" s="100"/>
      <c r="C27" s="240"/>
      <c r="D27" s="240"/>
      <c r="E27" s="240"/>
      <c r="F27" s="240"/>
      <c r="G27" s="240"/>
      <c r="H27" s="240"/>
      <c r="I27" s="240"/>
      <c r="J27" s="92"/>
    </row>
    <row r="28" spans="2:10">
      <c r="B28" s="90"/>
      <c r="C28" s="240"/>
      <c r="D28" s="240"/>
      <c r="E28" s="240"/>
      <c r="F28" s="240"/>
      <c r="G28" s="240"/>
      <c r="H28" s="240"/>
      <c r="I28" s="240"/>
      <c r="J28" s="92"/>
    </row>
    <row r="29" spans="2:10">
      <c r="B29" s="90"/>
      <c r="C29" s="240"/>
      <c r="D29" s="240"/>
      <c r="E29" s="240"/>
      <c r="F29" s="240"/>
      <c r="G29" s="240"/>
      <c r="H29" s="240"/>
      <c r="I29" s="240"/>
      <c r="J29" s="92"/>
    </row>
    <row r="30" spans="2:10">
      <c r="B30" s="90"/>
      <c r="C30" s="240"/>
      <c r="D30" s="240"/>
      <c r="E30" s="240"/>
      <c r="F30" s="240"/>
      <c r="G30" s="240"/>
      <c r="H30" s="240"/>
      <c r="I30" s="240"/>
      <c r="J30" s="92"/>
    </row>
    <row r="31" spans="2:10">
      <c r="B31" s="97"/>
      <c r="C31" s="98" t="s">
        <v>143</v>
      </c>
      <c r="D31" s="91"/>
      <c r="E31" s="91"/>
      <c r="F31" s="91"/>
      <c r="G31" s="91"/>
      <c r="H31" s="91"/>
      <c r="I31" s="91"/>
      <c r="J31" s="92"/>
    </row>
    <row r="32" spans="2:10">
      <c r="B32" s="90"/>
      <c r="C32" s="91"/>
      <c r="D32" s="91"/>
      <c r="E32" s="91"/>
      <c r="F32" s="91"/>
      <c r="G32" s="91"/>
      <c r="H32" s="91"/>
      <c r="I32" s="101"/>
      <c r="J32" s="102"/>
    </row>
    <row r="33" spans="2:10" ht="16.5" customHeight="1">
      <c r="B33" s="90"/>
      <c r="C33" s="241" t="s">
        <v>163</v>
      </c>
      <c r="D33" s="241"/>
      <c r="E33" s="241"/>
      <c r="F33" s="241"/>
      <c r="G33" s="241"/>
      <c r="H33" s="241"/>
      <c r="I33" s="241"/>
      <c r="J33" s="102"/>
    </row>
    <row r="34" spans="2:10">
      <c r="B34" s="90"/>
      <c r="C34" s="241"/>
      <c r="D34" s="241"/>
      <c r="E34" s="241"/>
      <c r="F34" s="241"/>
      <c r="G34" s="241"/>
      <c r="H34" s="241"/>
      <c r="I34" s="241"/>
      <c r="J34" s="102"/>
    </row>
    <row r="35" spans="2:10">
      <c r="B35" s="90"/>
      <c r="C35" s="241"/>
      <c r="D35" s="241"/>
      <c r="E35" s="241"/>
      <c r="F35" s="241"/>
      <c r="G35" s="241"/>
      <c r="H35" s="241"/>
      <c r="I35" s="241"/>
      <c r="J35" s="92"/>
    </row>
    <row r="36" spans="2:10">
      <c r="B36" s="90"/>
      <c r="C36" s="241"/>
      <c r="D36" s="241"/>
      <c r="E36" s="241"/>
      <c r="F36" s="241"/>
      <c r="G36" s="241"/>
      <c r="H36" s="241"/>
      <c r="I36" s="241"/>
      <c r="J36" s="92"/>
    </row>
    <row r="37" spans="2:10">
      <c r="B37" s="90"/>
      <c r="C37" s="241"/>
      <c r="D37" s="241"/>
      <c r="E37" s="241"/>
      <c r="F37" s="241"/>
      <c r="G37" s="241"/>
      <c r="H37" s="241"/>
      <c r="I37" s="241"/>
      <c r="J37" s="92"/>
    </row>
    <row r="38" spans="2:10">
      <c r="B38" s="90"/>
      <c r="C38" s="98" t="s">
        <v>144</v>
      </c>
      <c r="D38" s="91"/>
      <c r="E38" s="91"/>
      <c r="F38" s="91"/>
      <c r="G38" s="91"/>
      <c r="H38" s="91"/>
      <c r="I38" s="91"/>
      <c r="J38" s="92"/>
    </row>
    <row r="39" spans="2:10">
      <c r="B39" s="103"/>
      <c r="C39" s="93"/>
      <c r="D39" s="93"/>
      <c r="E39" s="93"/>
      <c r="F39" s="93"/>
      <c r="G39" s="93"/>
      <c r="H39" s="93"/>
      <c r="I39" s="93"/>
      <c r="J39" s="104"/>
    </row>
    <row r="40" spans="2:10">
      <c r="B40" s="103"/>
      <c r="C40" s="93" t="s">
        <v>145</v>
      </c>
      <c r="D40" s="93"/>
      <c r="E40" s="93"/>
      <c r="F40" s="93"/>
      <c r="G40" s="93"/>
      <c r="H40" s="93"/>
      <c r="I40" s="93"/>
      <c r="J40" s="104"/>
    </row>
    <row r="41" spans="2:10">
      <c r="B41" s="103"/>
      <c r="C41" s="93"/>
      <c r="D41" s="105"/>
      <c r="E41" s="93" t="s">
        <v>146</v>
      </c>
      <c r="F41" s="93"/>
      <c r="G41" s="93"/>
      <c r="H41" s="93"/>
      <c r="I41" s="93"/>
      <c r="J41" s="104"/>
    </row>
    <row r="42" spans="2:10">
      <c r="B42" s="103"/>
      <c r="C42" s="93"/>
      <c r="D42" s="106"/>
      <c r="E42" s="93" t="s">
        <v>147</v>
      </c>
      <c r="F42" s="93"/>
      <c r="G42" s="93"/>
      <c r="H42" s="93"/>
      <c r="I42" s="93"/>
      <c r="J42" s="104"/>
    </row>
    <row r="43" spans="2:10">
      <c r="B43" s="103"/>
      <c r="C43" s="93"/>
      <c r="D43" s="107"/>
      <c r="E43" s="93" t="s">
        <v>148</v>
      </c>
      <c r="F43" s="93"/>
      <c r="G43" s="93"/>
      <c r="H43" s="93"/>
      <c r="I43" s="93"/>
      <c r="J43" s="104"/>
    </row>
    <row r="44" spans="2:10">
      <c r="B44" s="103"/>
      <c r="C44" s="93"/>
      <c r="D44" s="108"/>
      <c r="E44" s="93" t="s">
        <v>149</v>
      </c>
      <c r="F44" s="93"/>
      <c r="G44" s="93"/>
      <c r="H44" s="93"/>
      <c r="I44" s="93"/>
      <c r="J44" s="104"/>
    </row>
    <row r="45" spans="2:10">
      <c r="B45" s="103"/>
      <c r="C45" s="93"/>
      <c r="D45" s="109"/>
      <c r="E45" s="93" t="s">
        <v>150</v>
      </c>
      <c r="F45" s="93"/>
      <c r="G45" s="93"/>
      <c r="H45" s="93"/>
      <c r="I45" s="93"/>
      <c r="J45" s="104"/>
    </row>
    <row r="46" spans="2:10">
      <c r="B46" s="103"/>
      <c r="C46" s="93"/>
      <c r="D46" s="93"/>
      <c r="E46" s="93"/>
      <c r="F46" s="93"/>
      <c r="G46" s="93"/>
      <c r="H46" s="93"/>
      <c r="I46" s="93"/>
      <c r="J46" s="104"/>
    </row>
    <row r="47" spans="2:10">
      <c r="B47" s="103"/>
      <c r="C47" s="93" t="s">
        <v>151</v>
      </c>
      <c r="D47" s="93"/>
      <c r="E47" s="93"/>
      <c r="F47" s="93"/>
      <c r="G47" s="93"/>
      <c r="H47" s="93"/>
      <c r="I47" s="93"/>
      <c r="J47" s="104"/>
    </row>
    <row r="48" spans="2:10">
      <c r="B48" s="103"/>
      <c r="C48" s="93"/>
      <c r="D48" s="110" t="s">
        <v>152</v>
      </c>
      <c r="E48" s="93" t="s">
        <v>153</v>
      </c>
      <c r="F48" s="93"/>
      <c r="G48" s="93"/>
      <c r="H48" s="93"/>
      <c r="I48" s="93"/>
      <c r="J48" s="104"/>
    </row>
    <row r="49" spans="2:10" ht="17.25" thickBot="1">
      <c r="B49" s="103"/>
      <c r="C49" s="93"/>
      <c r="D49" s="93" t="s">
        <v>152</v>
      </c>
      <c r="E49" s="93" t="s">
        <v>154</v>
      </c>
      <c r="F49" s="93"/>
      <c r="G49" s="93"/>
      <c r="H49" s="93"/>
      <c r="I49" s="93"/>
      <c r="J49" s="104"/>
    </row>
    <row r="50" spans="2:10" ht="17.25" thickBot="1">
      <c r="B50" s="103"/>
      <c r="C50" s="93"/>
      <c r="D50" s="111"/>
      <c r="E50" s="93" t="s">
        <v>155</v>
      </c>
      <c r="F50" s="93"/>
      <c r="G50" s="93"/>
      <c r="H50" s="93"/>
      <c r="I50" s="93"/>
      <c r="J50" s="104"/>
    </row>
    <row r="51" spans="2:10">
      <c r="B51" s="103"/>
      <c r="C51" s="93"/>
      <c r="D51" s="112" t="s">
        <v>156</v>
      </c>
      <c r="E51" s="93" t="s">
        <v>157</v>
      </c>
      <c r="F51" s="93"/>
      <c r="G51" s="93"/>
      <c r="H51" s="93"/>
      <c r="I51" s="93"/>
      <c r="J51" s="104"/>
    </row>
    <row r="52" spans="2:10">
      <c r="B52" s="103"/>
      <c r="C52" s="93"/>
      <c r="D52" s="93"/>
      <c r="E52" s="93"/>
      <c r="F52" s="93"/>
      <c r="G52" s="93"/>
      <c r="H52" s="93"/>
      <c r="I52" s="93"/>
      <c r="J52" s="104"/>
    </row>
    <row r="53" spans="2:10" ht="17.25" thickBot="1">
      <c r="B53" s="113"/>
      <c r="C53" s="114"/>
      <c r="D53" s="114"/>
      <c r="E53" s="114"/>
      <c r="F53" s="114"/>
      <c r="G53" s="114"/>
      <c r="H53" s="114"/>
      <c r="I53" s="114"/>
      <c r="J53" s="115"/>
    </row>
  </sheetData>
  <sheetProtection password="DC06" sheet="1" objects="1" scenarios="1"/>
  <mergeCells count="5">
    <mergeCell ref="B8:J8"/>
    <mergeCell ref="B9:J9"/>
    <mergeCell ref="C13:I20"/>
    <mergeCell ref="C24:I30"/>
    <mergeCell ref="C33:I37"/>
  </mergeCells>
  <hyperlinks>
    <hyperlink ref="D51" location="Information!D51" display="Tex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AR67"/>
  <sheetViews>
    <sheetView zoomScaleNormal="100" workbookViewId="0"/>
  </sheetViews>
  <sheetFormatPr defaultRowHeight="12.75"/>
  <cols>
    <col min="1" max="1" width="2.7109375" style="72" customWidth="1"/>
    <col min="2" max="2" width="48.140625" style="68" customWidth="1"/>
    <col min="3" max="41" width="9.7109375" style="68" customWidth="1"/>
    <col min="42" max="42" width="9.7109375" style="69" customWidth="1"/>
    <col min="43" max="16384" width="9.140625" style="68"/>
  </cols>
  <sheetData>
    <row r="2" spans="2:44" ht="15">
      <c r="B2" s="41"/>
      <c r="C2" s="42" t="s">
        <v>94</v>
      </c>
      <c r="D2" s="42" t="s">
        <v>123</v>
      </c>
    </row>
    <row r="3" spans="2:44">
      <c r="B3" s="40" t="s">
        <v>59</v>
      </c>
      <c r="C3" s="43">
        <f ca="1">MAX(C59:AP59)</f>
        <v>1.6565175864252702E-2</v>
      </c>
      <c r="D3" s="43">
        <f ca="1">SUM(C57:AP57)</f>
        <v>0.31129661909286721</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2:44" ht="13.5" thickBo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row>
    <row r="5" spans="2:44" ht="13.5" thickBot="1">
      <c r="B5" s="14" t="s">
        <v>29</v>
      </c>
      <c r="C5" s="15">
        <v>1</v>
      </c>
      <c r="D5" s="15">
        <f>C5+1</f>
        <v>2</v>
      </c>
      <c r="E5" s="15">
        <f t="shared" ref="E5:AP5" si="0">D5+1</f>
        <v>3</v>
      </c>
      <c r="F5" s="15">
        <f t="shared" si="0"/>
        <v>4</v>
      </c>
      <c r="G5" s="15">
        <f t="shared" si="0"/>
        <v>5</v>
      </c>
      <c r="H5" s="15">
        <f t="shared" si="0"/>
        <v>6</v>
      </c>
      <c r="I5" s="15">
        <f t="shared" si="0"/>
        <v>7</v>
      </c>
      <c r="J5" s="15">
        <f t="shared" si="0"/>
        <v>8</v>
      </c>
      <c r="K5" s="15">
        <f t="shared" si="0"/>
        <v>9</v>
      </c>
      <c r="L5" s="15">
        <f t="shared" si="0"/>
        <v>10</v>
      </c>
      <c r="M5" s="15">
        <f t="shared" si="0"/>
        <v>11</v>
      </c>
      <c r="N5" s="15">
        <f t="shared" si="0"/>
        <v>12</v>
      </c>
      <c r="O5" s="15">
        <f t="shared" si="0"/>
        <v>13</v>
      </c>
      <c r="P5" s="15">
        <f t="shared" si="0"/>
        <v>14</v>
      </c>
      <c r="Q5" s="15">
        <f t="shared" si="0"/>
        <v>15</v>
      </c>
      <c r="R5" s="15">
        <f t="shared" si="0"/>
        <v>16</v>
      </c>
      <c r="S5" s="15">
        <f t="shared" si="0"/>
        <v>17</v>
      </c>
      <c r="T5" s="15">
        <f t="shared" si="0"/>
        <v>18</v>
      </c>
      <c r="U5" s="15">
        <f t="shared" si="0"/>
        <v>19</v>
      </c>
      <c r="V5" s="15">
        <f t="shared" si="0"/>
        <v>20</v>
      </c>
      <c r="W5" s="15">
        <f t="shared" si="0"/>
        <v>21</v>
      </c>
      <c r="X5" s="15">
        <f t="shared" si="0"/>
        <v>22</v>
      </c>
      <c r="Y5" s="15">
        <f t="shared" si="0"/>
        <v>23</v>
      </c>
      <c r="Z5" s="15">
        <f t="shared" si="0"/>
        <v>24</v>
      </c>
      <c r="AA5" s="15">
        <f t="shared" si="0"/>
        <v>25</v>
      </c>
      <c r="AB5" s="15">
        <f t="shared" si="0"/>
        <v>26</v>
      </c>
      <c r="AC5" s="15">
        <f t="shared" si="0"/>
        <v>27</v>
      </c>
      <c r="AD5" s="15">
        <f t="shared" si="0"/>
        <v>28</v>
      </c>
      <c r="AE5" s="15">
        <f t="shared" si="0"/>
        <v>29</v>
      </c>
      <c r="AF5" s="15">
        <f t="shared" si="0"/>
        <v>30</v>
      </c>
      <c r="AG5" s="15">
        <f t="shared" si="0"/>
        <v>31</v>
      </c>
      <c r="AH5" s="15">
        <f t="shared" si="0"/>
        <v>32</v>
      </c>
      <c r="AI5" s="15">
        <f t="shared" si="0"/>
        <v>33</v>
      </c>
      <c r="AJ5" s="15">
        <f t="shared" si="0"/>
        <v>34</v>
      </c>
      <c r="AK5" s="15">
        <f t="shared" si="0"/>
        <v>35</v>
      </c>
      <c r="AL5" s="15">
        <f t="shared" si="0"/>
        <v>36</v>
      </c>
      <c r="AM5" s="15">
        <f t="shared" si="0"/>
        <v>37</v>
      </c>
      <c r="AN5" s="15">
        <f t="shared" si="0"/>
        <v>38</v>
      </c>
      <c r="AO5" s="15">
        <f t="shared" si="0"/>
        <v>39</v>
      </c>
      <c r="AP5" s="15">
        <f t="shared" si="0"/>
        <v>40</v>
      </c>
    </row>
    <row r="6" spans="2:44" ht="12.75" customHeight="1">
      <c r="B6" s="16" t="s">
        <v>30</v>
      </c>
      <c r="C6" s="73">
        <f ca="1">IF(AND(C$5&lt;=Selection!$E$23+Selection!$E$26,C$5&gt;Selection!$E$26),Selection!$E$15,0)</f>
        <v>5.8657904745792078E-2</v>
      </c>
      <c r="D6" s="73">
        <f ca="1">IF(AND(D$5&lt;=Selection!$E$23+Selection!$E$26,D$5&gt;Selection!$E$26),Selection!$E$15,0)</f>
        <v>5.8657904745792078E-2</v>
      </c>
      <c r="E6" s="73">
        <f ca="1">IF(AND(E$5&lt;=Selection!$E$23+Selection!$E$26,E$5&gt;Selection!$E$26),Selection!$E$15,0)</f>
        <v>5.8657904745792078E-2</v>
      </c>
      <c r="F6" s="73">
        <f ca="1">IF(AND(F$5&lt;=Selection!$E$23+Selection!$E$26,F$5&gt;Selection!$E$26),Selection!$E$15,0)</f>
        <v>5.8657904745792078E-2</v>
      </c>
      <c r="G6" s="73">
        <f ca="1">IF(AND(G$5&lt;=Selection!$E$23+Selection!$E$26,G$5&gt;Selection!$E$26),Selection!$E$15,0)</f>
        <v>5.8657904745792078E-2</v>
      </c>
      <c r="H6" s="73">
        <f ca="1">IF(AND(H$5&lt;=Selection!$E$23+Selection!$E$26,H$5&gt;Selection!$E$26),Selection!$E$15,0)</f>
        <v>5.8657904745792078E-2</v>
      </c>
      <c r="I6" s="73">
        <f ca="1">IF(AND(I$5&lt;=Selection!$E$23+Selection!$E$26,I$5&gt;Selection!$E$26),Selection!$E$15,0)</f>
        <v>5.8657904745792078E-2</v>
      </c>
      <c r="J6" s="73">
        <f ca="1">IF(AND(J$5&lt;=Selection!$E$23+Selection!$E$26,J$5&gt;Selection!$E$26),Selection!$E$15,0)</f>
        <v>5.8657904745792078E-2</v>
      </c>
      <c r="K6" s="73">
        <f ca="1">IF(AND(K$5&lt;=Selection!$E$23+Selection!$E$26,K$5&gt;Selection!$E$26),Selection!$E$15,0)</f>
        <v>5.8657904745792078E-2</v>
      </c>
      <c r="L6" s="73">
        <f ca="1">IF(AND(L$5&lt;=Selection!$E$23+Selection!$E$26,L$5&gt;Selection!$E$26),Selection!$E$15,0)</f>
        <v>5.8657904745792078E-2</v>
      </c>
      <c r="M6" s="73">
        <f ca="1">IF(AND(M$5&lt;=Selection!$E$23+Selection!$E$26,M$5&gt;Selection!$E$26),Selection!$E$15,0)</f>
        <v>5.8657904745792078E-2</v>
      </c>
      <c r="N6" s="73">
        <f ca="1">IF(AND(N$5&lt;=Selection!$E$23+Selection!$E$26,N$5&gt;Selection!$E$26),Selection!$E$15,0)</f>
        <v>5.8657904745792078E-2</v>
      </c>
      <c r="O6" s="73">
        <f ca="1">IF(AND(O$5&lt;=Selection!$E$23+Selection!$E$26,O$5&gt;Selection!$E$26),Selection!$E$15,0)</f>
        <v>5.8657904745792078E-2</v>
      </c>
      <c r="P6" s="73">
        <f ca="1">IF(AND(P$5&lt;=Selection!$E$23+Selection!$E$26,P$5&gt;Selection!$E$26),Selection!$E$15,0)</f>
        <v>5.8657904745792078E-2</v>
      </c>
      <c r="Q6" s="73">
        <f ca="1">IF(AND(Q$5&lt;=Selection!$E$23+Selection!$E$26,Q$5&gt;Selection!$E$26),Selection!$E$15,0)</f>
        <v>5.8657904745792078E-2</v>
      </c>
      <c r="R6" s="73">
        <f ca="1">IF(AND(R$5&lt;=Selection!$E$23+Selection!$E$26,R$5&gt;Selection!$E$26),Selection!$E$15,0)</f>
        <v>5.8657904745792078E-2</v>
      </c>
      <c r="S6" s="73">
        <f ca="1">IF(AND(S$5&lt;=Selection!$E$23+Selection!$E$26,S$5&gt;Selection!$E$26),Selection!$E$15,0)</f>
        <v>5.8657904745792078E-2</v>
      </c>
      <c r="T6" s="73">
        <f ca="1">IF(AND(T$5&lt;=Selection!$E$23+Selection!$E$26,T$5&gt;Selection!$E$26),Selection!$E$15,0)</f>
        <v>5.8657904745792078E-2</v>
      </c>
      <c r="U6" s="73">
        <f ca="1">IF(AND(U$5&lt;=Selection!$E$23+Selection!$E$26,U$5&gt;Selection!$E$26),Selection!$E$15,0)</f>
        <v>5.8657904745792078E-2</v>
      </c>
      <c r="V6" s="73">
        <f ca="1">IF(AND(V$5&lt;=Selection!$E$23+Selection!$E$26,V$5&gt;Selection!$E$26),Selection!$E$15,0)</f>
        <v>5.8657904745792078E-2</v>
      </c>
      <c r="W6" s="73">
        <f ca="1">IF(AND(W$5&lt;=Selection!$E$23+Selection!$E$26,W$5&gt;Selection!$E$26),Selection!$E$15,0)</f>
        <v>5.8657904745792078E-2</v>
      </c>
      <c r="X6" s="73">
        <f ca="1">IF(AND(X$5&lt;=Selection!$E$23+Selection!$E$26,X$5&gt;Selection!$E$26),Selection!$E$15,0)</f>
        <v>5.8657904745792078E-2</v>
      </c>
      <c r="Y6" s="73">
        <f ca="1">IF(AND(Y$5&lt;=Selection!$E$23+Selection!$E$26,Y$5&gt;Selection!$E$26),Selection!$E$15,0)</f>
        <v>5.8657904745792078E-2</v>
      </c>
      <c r="Z6" s="73">
        <f ca="1">IF(AND(Z$5&lt;=Selection!$E$23+Selection!$E$26,Z$5&gt;Selection!$E$26),Selection!$E$15,0)</f>
        <v>5.8657904745792078E-2</v>
      </c>
      <c r="AA6" s="73">
        <f ca="1">IF(AND(AA$5&lt;=Selection!$E$23+Selection!$E$26,AA$5&gt;Selection!$E$26),Selection!$E$15,0)</f>
        <v>5.8657904745792078E-2</v>
      </c>
      <c r="AB6" s="73">
        <f ca="1">IF(AND(AB$5&lt;=Selection!$E$23+Selection!$E$26,AB$5&gt;Selection!$E$26),Selection!$E$15,0)</f>
        <v>5.8657904745792078E-2</v>
      </c>
      <c r="AC6" s="73">
        <f ca="1">IF(AND(AC$5&lt;=Selection!$E$23+Selection!$E$26,AC$5&gt;Selection!$E$26),Selection!$E$15,0)</f>
        <v>5.8657904745792078E-2</v>
      </c>
      <c r="AD6" s="73">
        <f ca="1">IF(AND(AD$5&lt;=Selection!$E$23+Selection!$E$26,AD$5&gt;Selection!$E$26),Selection!$E$15,0)</f>
        <v>5.8657904745792078E-2</v>
      </c>
      <c r="AE6" s="73">
        <f ca="1">IF(AND(AE$5&lt;=Selection!$E$23+Selection!$E$26,AE$5&gt;Selection!$E$26),Selection!$E$15,0)</f>
        <v>5.8657904745792078E-2</v>
      </c>
      <c r="AF6" s="73">
        <f ca="1">IF(AND(AF$5&lt;=Selection!$E$23+Selection!$E$26,AF$5&gt;Selection!$E$26),Selection!$E$15,0)</f>
        <v>5.8657904745792078E-2</v>
      </c>
      <c r="AG6" s="73">
        <f ca="1">IF(AND(AG$5&lt;=Selection!$E$23+Selection!$E$26,AG$5&gt;Selection!$E$26),Selection!$E$15,0)</f>
        <v>5.8657904745792078E-2</v>
      </c>
      <c r="AH6" s="73">
        <f ca="1">IF(AND(AH$5&lt;=Selection!$E$23+Selection!$E$26,AH$5&gt;Selection!$E$26),Selection!$E$15,0)</f>
        <v>5.8657904745792078E-2</v>
      </c>
      <c r="AI6" s="73">
        <f ca="1">IF(AND(AI$5&lt;=Selection!$E$23+Selection!$E$26,AI$5&gt;Selection!$E$26),Selection!$E$15,0)</f>
        <v>5.8657904745792078E-2</v>
      </c>
      <c r="AJ6" s="73">
        <f ca="1">IF(AND(AJ$5&lt;=Selection!$E$23+Selection!$E$26,AJ$5&gt;Selection!$E$26),Selection!$E$15,0)</f>
        <v>5.8657904745792078E-2</v>
      </c>
      <c r="AK6" s="73">
        <f ca="1">IF(AND(AK$5&lt;=Selection!$E$23+Selection!$E$26,AK$5&gt;Selection!$E$26),Selection!$E$15,0)</f>
        <v>5.8657904745792078E-2</v>
      </c>
      <c r="AL6" s="73">
        <f ca="1">IF(AND(AL$5&lt;=Selection!$E$23+Selection!$E$26,AL$5&gt;Selection!$E$26),Selection!$E$15,0)</f>
        <v>5.8657904745792078E-2</v>
      </c>
      <c r="AM6" s="73">
        <f ca="1">IF(AND(AM$5&lt;=Selection!$E$23+Selection!$E$26,AM$5&gt;Selection!$E$26),Selection!$E$15,0)</f>
        <v>5.8657904745792078E-2</v>
      </c>
      <c r="AN6" s="73">
        <f ca="1">IF(AND(AN$5&lt;=Selection!$E$23+Selection!$E$26,AN$5&gt;Selection!$E$26),Selection!$E$15,0)</f>
        <v>5.8657904745792078E-2</v>
      </c>
      <c r="AO6" s="73">
        <f ca="1">IF(AND(AO$5&lt;=Selection!$E$23+Selection!$E$26,AO$5&gt;Selection!$E$26),Selection!$E$15,0)</f>
        <v>5.8657904745792078E-2</v>
      </c>
      <c r="AP6" s="73">
        <f ca="1">IF(AND(AP$5&lt;=Selection!$E$23+Selection!$E$26,AP$5&gt;Selection!$E$26),Selection!$E$15,0)</f>
        <v>5.8657904745792078E-2</v>
      </c>
    </row>
    <row r="7" spans="2:44" ht="12.75" customHeight="1">
      <c r="B7" s="13" t="s">
        <v>31</v>
      </c>
      <c r="C7" s="73">
        <f ca="1">IF(AND(C$5&lt;=Selection!$E$23+Selection!$E$26,C$5&gt;Selection!$E$26),C6/Selection!$E$23,0)</f>
        <v>1.4664476186448019E-3</v>
      </c>
      <c r="D7" s="73">
        <f ca="1">IF(AND(D$5&lt;=Selection!$E$23+Selection!$E$26,D$5&gt;Selection!$E$26),D6/Selection!$E$23,0)</f>
        <v>1.4664476186448019E-3</v>
      </c>
      <c r="E7" s="73">
        <f ca="1">IF(AND(E$5&lt;=Selection!$E$23+Selection!$E$26,E$5&gt;Selection!$E$26),E6/Selection!$E$23,0)</f>
        <v>1.4664476186448019E-3</v>
      </c>
      <c r="F7" s="73">
        <f ca="1">IF(AND(F$5&lt;=Selection!$E$23+Selection!$E$26,F$5&gt;Selection!$E$26),F6/Selection!$E$23,0)</f>
        <v>1.4664476186448019E-3</v>
      </c>
      <c r="G7" s="73">
        <f ca="1">IF(AND(G$5&lt;=Selection!$E$23+Selection!$E$26,G$5&gt;Selection!$E$26),G6/Selection!$E$23,0)</f>
        <v>1.4664476186448019E-3</v>
      </c>
      <c r="H7" s="73">
        <f ca="1">IF(AND(H$5&lt;=Selection!$E$23+Selection!$E$26,H$5&gt;Selection!$E$26),H6/Selection!$E$23,0)</f>
        <v>1.4664476186448019E-3</v>
      </c>
      <c r="I7" s="73">
        <f ca="1">IF(AND(I$5&lt;=Selection!$E$23+Selection!$E$26,I$5&gt;Selection!$E$26),I6/Selection!$E$23,0)</f>
        <v>1.4664476186448019E-3</v>
      </c>
      <c r="J7" s="73">
        <f ca="1">IF(AND(J$5&lt;=Selection!$E$23+Selection!$E$26,J$5&gt;Selection!$E$26),J6/Selection!$E$23,0)</f>
        <v>1.4664476186448019E-3</v>
      </c>
      <c r="K7" s="73">
        <f ca="1">IF(AND(K$5&lt;=Selection!$E$23+Selection!$E$26,K$5&gt;Selection!$E$26),K6/Selection!$E$23,0)</f>
        <v>1.4664476186448019E-3</v>
      </c>
      <c r="L7" s="73">
        <f ca="1">IF(AND(L$5&lt;=Selection!$E$23+Selection!$E$26,L$5&gt;Selection!$E$26),L6/Selection!$E$23,0)</f>
        <v>1.4664476186448019E-3</v>
      </c>
      <c r="M7" s="73">
        <f ca="1">IF(AND(M$5&lt;=Selection!$E$23+Selection!$E$26,M$5&gt;Selection!$E$26),M6/Selection!$E$23,0)</f>
        <v>1.4664476186448019E-3</v>
      </c>
      <c r="N7" s="73">
        <f ca="1">IF(AND(N$5&lt;=Selection!$E$23+Selection!$E$26,N$5&gt;Selection!$E$26),N6/Selection!$E$23,0)</f>
        <v>1.4664476186448019E-3</v>
      </c>
      <c r="O7" s="73">
        <f ca="1">IF(AND(O$5&lt;=Selection!$E$23+Selection!$E$26,O$5&gt;Selection!$E$26),O6/Selection!$E$23,0)</f>
        <v>1.4664476186448019E-3</v>
      </c>
      <c r="P7" s="73">
        <f ca="1">IF(AND(P$5&lt;=Selection!$E$23+Selection!$E$26,P$5&gt;Selection!$E$26),P6/Selection!$E$23,0)</f>
        <v>1.4664476186448019E-3</v>
      </c>
      <c r="Q7" s="73">
        <f ca="1">IF(AND(Q$5&lt;=Selection!$E$23+Selection!$E$26,Q$5&gt;Selection!$E$26),Q6/Selection!$E$23,0)</f>
        <v>1.4664476186448019E-3</v>
      </c>
      <c r="R7" s="73">
        <f ca="1">IF(AND(R$5&lt;=Selection!$E$23+Selection!$E$26,R$5&gt;Selection!$E$26),R6/Selection!$E$23,0)</f>
        <v>1.4664476186448019E-3</v>
      </c>
      <c r="S7" s="73">
        <f ca="1">IF(AND(S$5&lt;=Selection!$E$23+Selection!$E$26,S$5&gt;Selection!$E$26),S6/Selection!$E$23,0)</f>
        <v>1.4664476186448019E-3</v>
      </c>
      <c r="T7" s="73">
        <f ca="1">IF(AND(T$5&lt;=Selection!$E$23+Selection!$E$26,T$5&gt;Selection!$E$26),T6/Selection!$E$23,0)</f>
        <v>1.4664476186448019E-3</v>
      </c>
      <c r="U7" s="73">
        <f ca="1">IF(AND(U$5&lt;=Selection!$E$23+Selection!$E$26,U$5&gt;Selection!$E$26),U6/Selection!$E$23,0)</f>
        <v>1.4664476186448019E-3</v>
      </c>
      <c r="V7" s="73">
        <f ca="1">IF(AND(V$5&lt;=Selection!$E$23+Selection!$E$26,V$5&gt;Selection!$E$26),V6/Selection!$E$23,0)</f>
        <v>1.4664476186448019E-3</v>
      </c>
      <c r="W7" s="73">
        <f ca="1">IF(AND(W$5&lt;=Selection!$E$23+Selection!$E$26,W$5&gt;Selection!$E$26),W6/Selection!$E$23,0)</f>
        <v>1.4664476186448019E-3</v>
      </c>
      <c r="X7" s="73">
        <f ca="1">IF(AND(X$5&lt;=Selection!$E$23+Selection!$E$26,X$5&gt;Selection!$E$26),X6/Selection!$E$23,0)</f>
        <v>1.4664476186448019E-3</v>
      </c>
      <c r="Y7" s="73">
        <f ca="1">IF(AND(Y$5&lt;=Selection!$E$23+Selection!$E$26,Y$5&gt;Selection!$E$26),Y6/Selection!$E$23,0)</f>
        <v>1.4664476186448019E-3</v>
      </c>
      <c r="Z7" s="73">
        <f ca="1">IF(AND(Z$5&lt;=Selection!$E$23+Selection!$E$26,Z$5&gt;Selection!$E$26),Z6/Selection!$E$23,0)</f>
        <v>1.4664476186448019E-3</v>
      </c>
      <c r="AA7" s="73">
        <f ca="1">IF(AND(AA$5&lt;=Selection!$E$23+Selection!$E$26,AA$5&gt;Selection!$E$26),AA6/Selection!$E$23,0)</f>
        <v>1.4664476186448019E-3</v>
      </c>
      <c r="AB7" s="73">
        <f ca="1">IF(AND(AB$5&lt;=Selection!$E$23+Selection!$E$26,AB$5&gt;Selection!$E$26),AB6/Selection!$E$23,0)</f>
        <v>1.4664476186448019E-3</v>
      </c>
      <c r="AC7" s="73">
        <f ca="1">IF(AND(AC$5&lt;=Selection!$E$23+Selection!$E$26,AC$5&gt;Selection!$E$26),AC6/Selection!$E$23,0)</f>
        <v>1.4664476186448019E-3</v>
      </c>
      <c r="AD7" s="73">
        <f ca="1">IF(AND(AD$5&lt;=Selection!$E$23+Selection!$E$26,AD$5&gt;Selection!$E$26),AD6/Selection!$E$23,0)</f>
        <v>1.4664476186448019E-3</v>
      </c>
      <c r="AE7" s="73">
        <f ca="1">IF(AND(AE$5&lt;=Selection!$E$23+Selection!$E$26,AE$5&gt;Selection!$E$26),AE6/Selection!$E$23,0)</f>
        <v>1.4664476186448019E-3</v>
      </c>
      <c r="AF7" s="73">
        <f ca="1">IF(AND(AF$5&lt;=Selection!$E$23+Selection!$E$26,AF$5&gt;Selection!$E$26),AF6/Selection!$E$23,0)</f>
        <v>1.4664476186448019E-3</v>
      </c>
      <c r="AG7" s="73">
        <f ca="1">IF(AND(AG$5&lt;=Selection!$E$23+Selection!$E$26,AG$5&gt;Selection!$E$26),AG6/Selection!$E$23,0)</f>
        <v>1.4664476186448019E-3</v>
      </c>
      <c r="AH7" s="73">
        <f ca="1">IF(AND(AH$5&lt;=Selection!$E$23+Selection!$E$26,AH$5&gt;Selection!$E$26),AH6/Selection!$E$23,0)</f>
        <v>1.4664476186448019E-3</v>
      </c>
      <c r="AI7" s="73">
        <f ca="1">IF(AND(AI$5&lt;=Selection!$E$23+Selection!$E$26,AI$5&gt;Selection!$E$26),AI6/Selection!$E$23,0)</f>
        <v>1.4664476186448019E-3</v>
      </c>
      <c r="AJ7" s="73">
        <f ca="1">IF(AND(AJ$5&lt;=Selection!$E$23+Selection!$E$26,AJ$5&gt;Selection!$E$26),AJ6/Selection!$E$23,0)</f>
        <v>1.4664476186448019E-3</v>
      </c>
      <c r="AK7" s="73">
        <f ca="1">IF(AND(AK$5&lt;=Selection!$E$23+Selection!$E$26,AK$5&gt;Selection!$E$26),AK6/Selection!$E$23,0)</f>
        <v>1.4664476186448019E-3</v>
      </c>
      <c r="AL7" s="73">
        <f ca="1">IF(AND(AL$5&lt;=Selection!$E$23+Selection!$E$26,AL$5&gt;Selection!$E$26),AL6/Selection!$E$23,0)</f>
        <v>1.4664476186448019E-3</v>
      </c>
      <c r="AM7" s="73">
        <f ca="1">IF(AND(AM$5&lt;=Selection!$E$23+Selection!$E$26,AM$5&gt;Selection!$E$26),AM6/Selection!$E$23,0)</f>
        <v>1.4664476186448019E-3</v>
      </c>
      <c r="AN7" s="73">
        <f ca="1">IF(AND(AN$5&lt;=Selection!$E$23+Selection!$E$26,AN$5&gt;Selection!$E$26),AN6/Selection!$E$23,0)</f>
        <v>1.4664476186448019E-3</v>
      </c>
      <c r="AO7" s="73">
        <f ca="1">IF(AND(AO$5&lt;=Selection!$E$23+Selection!$E$26,AO$5&gt;Selection!$E$26),AO6/Selection!$E$23,0)</f>
        <v>1.4664476186448019E-3</v>
      </c>
      <c r="AP7" s="73">
        <f ca="1">IF(AND(AP$5&lt;=Selection!$E$23+Selection!$E$26,AP$5&gt;Selection!$E$26),AP6/Selection!$E$23,0)</f>
        <v>1.4664476186448019E-3</v>
      </c>
    </row>
    <row r="8" spans="2:44" ht="12.75" customHeight="1">
      <c r="B8" s="13" t="s">
        <v>32</v>
      </c>
      <c r="C8" s="73">
        <f ca="1">IF(AND(C$5&lt;=Selection!$E$23+Selection!$E$26,C$5&gt;Selection!$E$26),C7,0)</f>
        <v>1.4664476186448019E-3</v>
      </c>
      <c r="D8" s="73">
        <f ca="1">IF(AND(D$5&lt;=Selection!$E$23+Selection!$E$26,D$5&gt;Selection!$E$26),C8+D7,0)</f>
        <v>2.9328952372896038E-3</v>
      </c>
      <c r="E8" s="73">
        <f ca="1">IF(AND(E$5&lt;=Selection!$E$23+Selection!$E$26,E$5&gt;Selection!$E$26),D8+E7,0)</f>
        <v>4.3993428559344055E-3</v>
      </c>
      <c r="F8" s="73">
        <f ca="1">IF(AND(F$5&lt;=Selection!$E$23+Selection!$E$26,F$5&gt;Selection!$E$26),E8+F7,0)</f>
        <v>5.8657904745792076E-3</v>
      </c>
      <c r="G8" s="73">
        <f ca="1">IF(AND(G$5&lt;=Selection!$E$23+Selection!$E$26,G$5&gt;Selection!$E$26),F8+G7,0)</f>
        <v>7.3322380932240097E-3</v>
      </c>
      <c r="H8" s="73">
        <f ca="1">IF(AND(H$5&lt;=Selection!$E$23+Selection!$E$26,H$5&gt;Selection!$E$26),G8+H7,0)</f>
        <v>8.798685711868811E-3</v>
      </c>
      <c r="I8" s="73">
        <f ca="1">IF(AND(I$5&lt;=Selection!$E$23+Selection!$E$26,I$5&gt;Selection!$E$26),H8+I7,0)</f>
        <v>1.0265133330513612E-2</v>
      </c>
      <c r="J8" s="73">
        <f ca="1">IF(AND(J$5&lt;=Selection!$E$23+Selection!$E$26,J$5&gt;Selection!$E$26),I8+J7,0)</f>
        <v>1.1731580949158413E-2</v>
      </c>
      <c r="K8" s="73">
        <f ca="1">IF(AND(K$5&lt;=Selection!$E$23+Selection!$E$26,K$5&gt;Selection!$E$26),J8+K7,0)</f>
        <v>1.3198028567803215E-2</v>
      </c>
      <c r="L8" s="73">
        <f ca="1">IF(AND(L$5&lt;=Selection!$E$23+Selection!$E$26,L$5&gt;Selection!$E$26),K8+L7,0)</f>
        <v>1.4664476186448016E-2</v>
      </c>
      <c r="M8" s="73">
        <f ca="1">IF(AND(M$5&lt;=Selection!$E$23+Selection!$E$26,M$5&gt;Selection!$E$26),L8+M7,0)</f>
        <v>1.6130923805092817E-2</v>
      </c>
      <c r="N8" s="73">
        <f ca="1">IF(AND(N$5&lt;=Selection!$E$23+Selection!$E$26,N$5&gt;Selection!$E$26),M8+N7,0)</f>
        <v>1.7597371423737618E-2</v>
      </c>
      <c r="O8" s="73">
        <f ca="1">IF(AND(O$5&lt;=Selection!$E$23+Selection!$E$26,O$5&gt;Selection!$E$26),N8+O7,0)</f>
        <v>1.906381904238242E-2</v>
      </c>
      <c r="P8" s="73">
        <f ca="1">IF(AND(P$5&lt;=Selection!$E$23+Selection!$E$26,P$5&gt;Selection!$E$26),O8+P7,0)</f>
        <v>2.0530266661027221E-2</v>
      </c>
      <c r="Q8" s="73">
        <f ca="1">IF(AND(Q$5&lt;=Selection!$E$23+Selection!$E$26,Q$5&gt;Selection!$E$26),P8+Q7,0)</f>
        <v>2.1996714279672022E-2</v>
      </c>
      <c r="R8" s="73">
        <f ca="1">IF(AND(R$5&lt;=Selection!$E$23+Selection!$E$26,R$5&gt;Selection!$E$26),Q8+R7,0)</f>
        <v>2.3463161898316823E-2</v>
      </c>
      <c r="S8" s="73">
        <f ca="1">IF(AND(S$5&lt;=Selection!$E$23+Selection!$E$26,S$5&gt;Selection!$E$26),R8+S7,0)</f>
        <v>2.4929609516961625E-2</v>
      </c>
      <c r="T8" s="73">
        <f ca="1">IF(AND(T$5&lt;=Selection!$E$23+Selection!$E$26,T$5&gt;Selection!$E$26),S8+T7,0)</f>
        <v>2.6396057135606426E-2</v>
      </c>
      <c r="U8" s="73">
        <f ca="1">IF(AND(U$5&lt;=Selection!$E$23+Selection!$E$26,U$5&gt;Selection!$E$26),T8+U7,0)</f>
        <v>2.7862504754251227E-2</v>
      </c>
      <c r="V8" s="73">
        <f ca="1">IF(AND(V$5&lt;=Selection!$E$23+Selection!$E$26,V$5&gt;Selection!$E$26),U8+V7,0)</f>
        <v>2.9328952372896028E-2</v>
      </c>
      <c r="W8" s="73">
        <f ca="1">IF(AND(W$5&lt;=Selection!$E$23+Selection!$E$26,W$5&gt;Selection!$E$26),V8+W7,0)</f>
        <v>3.079539999154083E-2</v>
      </c>
      <c r="X8" s="73">
        <f ca="1">IF(AND(X$5&lt;=Selection!$E$23+Selection!$E$26,X$5&gt;Selection!$E$26),W8+X7,0)</f>
        <v>3.2261847610185634E-2</v>
      </c>
      <c r="Y8" s="73">
        <f ca="1">IF(AND(Y$5&lt;=Selection!$E$23+Selection!$E$26,Y$5&gt;Selection!$E$26),X8+Y7,0)</f>
        <v>3.3728295228830439E-2</v>
      </c>
      <c r="Z8" s="73">
        <f ca="1">IF(AND(Z$5&lt;=Selection!$E$23+Selection!$E$26,Z$5&gt;Selection!$E$26),Y8+Z7,0)</f>
        <v>3.5194742847475244E-2</v>
      </c>
      <c r="AA8" s="73">
        <f ca="1">IF(AND(AA$5&lt;=Selection!$E$23+Selection!$E$26,AA$5&gt;Selection!$E$26),Z8+AA7,0)</f>
        <v>3.6661190466120049E-2</v>
      </c>
      <c r="AB8" s="73">
        <f ca="1">IF(AND(AB$5&lt;=Selection!$E$23+Selection!$E$26,AB$5&gt;Selection!$E$26),AA8+AB7,0)</f>
        <v>3.8127638084764853E-2</v>
      </c>
      <c r="AC8" s="73">
        <f ca="1">IF(AND(AC$5&lt;=Selection!$E$23+Selection!$E$26,AC$5&gt;Selection!$E$26),AB8+AC7,0)</f>
        <v>3.9594085703409658E-2</v>
      </c>
      <c r="AD8" s="73">
        <f ca="1">IF(AND(AD$5&lt;=Selection!$E$23+Selection!$E$26,AD$5&gt;Selection!$E$26),AC8+AD7,0)</f>
        <v>4.1060533322054463E-2</v>
      </c>
      <c r="AE8" s="73">
        <f ca="1">IF(AND(AE$5&lt;=Selection!$E$23+Selection!$E$26,AE$5&gt;Selection!$E$26),AD8+AE7,0)</f>
        <v>4.2526980940699267E-2</v>
      </c>
      <c r="AF8" s="73">
        <f ca="1">IF(AND(AF$5&lt;=Selection!$E$23+Selection!$E$26,AF$5&gt;Selection!$E$26),AE8+AF7,0)</f>
        <v>4.3993428559344072E-2</v>
      </c>
      <c r="AG8" s="73">
        <f ca="1">IF(AND(AG$5&lt;=Selection!$E$23+Selection!$E$26,AG$5&gt;Selection!$E$26),AF8+AG7,0)</f>
        <v>4.5459876177988877E-2</v>
      </c>
      <c r="AH8" s="73">
        <f ca="1">IF(AND(AH$5&lt;=Selection!$E$23+Selection!$E$26,AH$5&gt;Selection!$E$26),AG8+AH7,0)</f>
        <v>4.6926323796633682E-2</v>
      </c>
      <c r="AI8" s="73">
        <f ca="1">IF(AND(AI$5&lt;=Selection!$E$23+Selection!$E$26,AI$5&gt;Selection!$E$26),AH8+AI7,0)</f>
        <v>4.8392771415278486E-2</v>
      </c>
      <c r="AJ8" s="73">
        <f ca="1">IF(AND(AJ$5&lt;=Selection!$E$23+Selection!$E$26,AJ$5&gt;Selection!$E$26),AI8+AJ7,0)</f>
        <v>4.9859219033923291E-2</v>
      </c>
      <c r="AK8" s="73">
        <f ca="1">IF(AND(AK$5&lt;=Selection!$E$23+Selection!$E$26,AK$5&gt;Selection!$E$26),AJ8+AK7,0)</f>
        <v>5.1325666652568096E-2</v>
      </c>
      <c r="AL8" s="73">
        <f ca="1">IF(AND(AL$5&lt;=Selection!$E$23+Selection!$E$26,AL$5&gt;Selection!$E$26),AK8+AL7,0)</f>
        <v>5.27921142712129E-2</v>
      </c>
      <c r="AM8" s="73">
        <f ca="1">IF(AND(AM$5&lt;=Selection!$E$23+Selection!$E$26,AM$5&gt;Selection!$E$26),AL8+AM7,0)</f>
        <v>5.4258561889857705E-2</v>
      </c>
      <c r="AN8" s="73">
        <f ca="1">IF(AND(AN$5&lt;=Selection!$E$23+Selection!$E$26,AN$5&gt;Selection!$E$26),AM8+AN7,0)</f>
        <v>5.572500950850251E-2</v>
      </c>
      <c r="AO8" s="73">
        <f ca="1">IF(AND(AO$5&lt;=Selection!$E$23+Selection!$E$26,AO$5&gt;Selection!$E$26),AN8+AO7,0)</f>
        <v>5.7191457127147315E-2</v>
      </c>
      <c r="AP8" s="73">
        <f ca="1">IF(AND(AP$5&lt;=Selection!$E$23+Selection!$E$26,AP$5&gt;Selection!$E$26),AO8+AP7,0)</f>
        <v>5.8657904745792119E-2</v>
      </c>
    </row>
    <row r="9" spans="2:44" ht="12.75" customHeight="1">
      <c r="B9" s="13" t="s">
        <v>33</v>
      </c>
      <c r="C9" s="73">
        <f ca="1">C6</f>
        <v>5.8657904745792078E-2</v>
      </c>
      <c r="D9" s="73">
        <f ca="1">C10</f>
        <v>5.7191457127147273E-2</v>
      </c>
      <c r="E9" s="73">
        <f t="shared" ref="E9:AP9" ca="1" si="1">D10</f>
        <v>5.5725009508502475E-2</v>
      </c>
      <c r="F9" s="73">
        <f t="shared" ca="1" si="1"/>
        <v>5.425856188985767E-2</v>
      </c>
      <c r="G9" s="73">
        <f t="shared" ca="1" si="1"/>
        <v>5.2792114271212873E-2</v>
      </c>
      <c r="H9" s="73">
        <f t="shared" ca="1" si="1"/>
        <v>5.1325666652568068E-2</v>
      </c>
      <c r="I9" s="73">
        <f t="shared" ca="1" si="1"/>
        <v>4.9859219033923263E-2</v>
      </c>
      <c r="J9" s="73">
        <f t="shared" ca="1" si="1"/>
        <v>4.8392771415278465E-2</v>
      </c>
      <c r="K9" s="73">
        <f t="shared" ca="1" si="1"/>
        <v>4.6926323796633668E-2</v>
      </c>
      <c r="L9" s="73">
        <f t="shared" ca="1" si="1"/>
        <v>4.5459876177988863E-2</v>
      </c>
      <c r="M9" s="73">
        <f t="shared" ca="1" si="1"/>
        <v>4.3993428559344058E-2</v>
      </c>
      <c r="N9" s="73">
        <f t="shared" ca="1" si="1"/>
        <v>4.252698094069926E-2</v>
      </c>
      <c r="O9" s="73">
        <f t="shared" ca="1" si="1"/>
        <v>4.1060533322054463E-2</v>
      </c>
      <c r="P9" s="73">
        <f t="shared" ca="1" si="1"/>
        <v>3.9594085703409658E-2</v>
      </c>
      <c r="Q9" s="73">
        <f t="shared" ca="1" si="1"/>
        <v>3.8127638084764853E-2</v>
      </c>
      <c r="R9" s="73">
        <f t="shared" ca="1" si="1"/>
        <v>3.6661190466120055E-2</v>
      </c>
      <c r="S9" s="73">
        <f t="shared" ca="1" si="1"/>
        <v>3.5194742847475258E-2</v>
      </c>
      <c r="T9" s="73">
        <f t="shared" ca="1" si="1"/>
        <v>3.3728295228830453E-2</v>
      </c>
      <c r="U9" s="73">
        <f t="shared" ca="1" si="1"/>
        <v>3.2261847610185648E-2</v>
      </c>
      <c r="V9" s="73">
        <f t="shared" ca="1" si="1"/>
        <v>3.0795399991540851E-2</v>
      </c>
      <c r="W9" s="73">
        <f t="shared" ca="1" si="1"/>
        <v>2.9328952372896049E-2</v>
      </c>
      <c r="X9" s="73">
        <f t="shared" ca="1" si="1"/>
        <v>2.7862504754251248E-2</v>
      </c>
      <c r="Y9" s="73">
        <f t="shared" ca="1" si="1"/>
        <v>2.6396057135606443E-2</v>
      </c>
      <c r="Z9" s="73">
        <f t="shared" ca="1" si="1"/>
        <v>2.4929609516961639E-2</v>
      </c>
      <c r="AA9" s="73">
        <f t="shared" ca="1" si="1"/>
        <v>2.3463161898316834E-2</v>
      </c>
      <c r="AB9" s="73">
        <f t="shared" ca="1" si="1"/>
        <v>2.1996714279672029E-2</v>
      </c>
      <c r="AC9" s="73">
        <f t="shared" ca="1" si="1"/>
        <v>2.0530266661027224E-2</v>
      </c>
      <c r="AD9" s="73">
        <f t="shared" ca="1" si="1"/>
        <v>1.906381904238242E-2</v>
      </c>
      <c r="AE9" s="73">
        <f t="shared" ca="1" si="1"/>
        <v>1.7597371423737615E-2</v>
      </c>
      <c r="AF9" s="73">
        <f t="shared" ca="1" si="1"/>
        <v>1.613092380509281E-2</v>
      </c>
      <c r="AG9" s="73">
        <f t="shared" ca="1" si="1"/>
        <v>1.4664476186448006E-2</v>
      </c>
      <c r="AH9" s="73">
        <f t="shared" ca="1" si="1"/>
        <v>1.3198028567803201E-2</v>
      </c>
      <c r="AI9" s="73">
        <f t="shared" ca="1" si="1"/>
        <v>1.1731580949158396E-2</v>
      </c>
      <c r="AJ9" s="73">
        <f t="shared" ca="1" si="1"/>
        <v>1.0265133330513591E-2</v>
      </c>
      <c r="AK9" s="73">
        <f t="shared" ca="1" si="1"/>
        <v>8.7986857118687867E-3</v>
      </c>
      <c r="AL9" s="73">
        <f t="shared" ca="1" si="1"/>
        <v>7.332238093223982E-3</v>
      </c>
      <c r="AM9" s="73">
        <f t="shared" ca="1" si="1"/>
        <v>5.8657904745791772E-3</v>
      </c>
      <c r="AN9" s="73">
        <f t="shared" ca="1" si="1"/>
        <v>4.3993428559343725E-3</v>
      </c>
      <c r="AO9" s="73">
        <f t="shared" ca="1" si="1"/>
        <v>2.9328952372895678E-3</v>
      </c>
      <c r="AP9" s="73">
        <f t="shared" ca="1" si="1"/>
        <v>1.4664476186447631E-3</v>
      </c>
    </row>
    <row r="10" spans="2:44" ht="12.75" customHeight="1" thickBot="1">
      <c r="B10" s="17" t="s">
        <v>34</v>
      </c>
      <c r="C10" s="36">
        <f ca="1">C6-C8</f>
        <v>5.7191457127147273E-2</v>
      </c>
      <c r="D10" s="36">
        <f t="shared" ref="D10:AP10" ca="1" si="2">D6-D8</f>
        <v>5.5725009508502475E-2</v>
      </c>
      <c r="E10" s="36">
        <f t="shared" ca="1" si="2"/>
        <v>5.425856188985767E-2</v>
      </c>
      <c r="F10" s="36">
        <f t="shared" ca="1" si="2"/>
        <v>5.2792114271212873E-2</v>
      </c>
      <c r="G10" s="36">
        <f t="shared" ca="1" si="2"/>
        <v>5.1325666652568068E-2</v>
      </c>
      <c r="H10" s="36">
        <f t="shared" ca="1" si="2"/>
        <v>4.9859219033923263E-2</v>
      </c>
      <c r="I10" s="36">
        <f t="shared" ca="1" si="2"/>
        <v>4.8392771415278465E-2</v>
      </c>
      <c r="J10" s="36">
        <f t="shared" ca="1" si="2"/>
        <v>4.6926323796633668E-2</v>
      </c>
      <c r="K10" s="36">
        <f t="shared" ca="1" si="2"/>
        <v>4.5459876177988863E-2</v>
      </c>
      <c r="L10" s="36">
        <f t="shared" ca="1" si="2"/>
        <v>4.3993428559344058E-2</v>
      </c>
      <c r="M10" s="36">
        <f t="shared" ca="1" si="2"/>
        <v>4.252698094069926E-2</v>
      </c>
      <c r="N10" s="36">
        <f t="shared" ca="1" si="2"/>
        <v>4.1060533322054463E-2</v>
      </c>
      <c r="O10" s="36">
        <f t="shared" ca="1" si="2"/>
        <v>3.9594085703409658E-2</v>
      </c>
      <c r="P10" s="36">
        <f t="shared" ca="1" si="2"/>
        <v>3.8127638084764853E-2</v>
      </c>
      <c r="Q10" s="36">
        <f t="shared" ca="1" si="2"/>
        <v>3.6661190466120055E-2</v>
      </c>
      <c r="R10" s="36">
        <f t="shared" ca="1" si="2"/>
        <v>3.5194742847475258E-2</v>
      </c>
      <c r="S10" s="36">
        <f t="shared" ca="1" si="2"/>
        <v>3.3728295228830453E-2</v>
      </c>
      <c r="T10" s="36">
        <f t="shared" ca="1" si="2"/>
        <v>3.2261847610185648E-2</v>
      </c>
      <c r="U10" s="36">
        <f t="shared" ca="1" si="2"/>
        <v>3.0795399991540851E-2</v>
      </c>
      <c r="V10" s="36">
        <f t="shared" ca="1" si="2"/>
        <v>2.9328952372896049E-2</v>
      </c>
      <c r="W10" s="36">
        <f t="shared" ca="1" si="2"/>
        <v>2.7862504754251248E-2</v>
      </c>
      <c r="X10" s="36">
        <f t="shared" ca="1" si="2"/>
        <v>2.6396057135606443E-2</v>
      </c>
      <c r="Y10" s="36">
        <f t="shared" ca="1" si="2"/>
        <v>2.4929609516961639E-2</v>
      </c>
      <c r="Z10" s="36">
        <f t="shared" ca="1" si="2"/>
        <v>2.3463161898316834E-2</v>
      </c>
      <c r="AA10" s="36">
        <f t="shared" ca="1" si="2"/>
        <v>2.1996714279672029E-2</v>
      </c>
      <c r="AB10" s="36">
        <f t="shared" ca="1" si="2"/>
        <v>2.0530266661027224E-2</v>
      </c>
      <c r="AC10" s="36">
        <f t="shared" ca="1" si="2"/>
        <v>1.906381904238242E-2</v>
      </c>
      <c r="AD10" s="36">
        <f t="shared" ca="1" si="2"/>
        <v>1.7597371423737615E-2</v>
      </c>
      <c r="AE10" s="36">
        <f t="shared" ca="1" si="2"/>
        <v>1.613092380509281E-2</v>
      </c>
      <c r="AF10" s="36">
        <f t="shared" ca="1" si="2"/>
        <v>1.4664476186448006E-2</v>
      </c>
      <c r="AG10" s="36">
        <f t="shared" ca="1" si="2"/>
        <v>1.3198028567803201E-2</v>
      </c>
      <c r="AH10" s="36">
        <f t="shared" ca="1" si="2"/>
        <v>1.1731580949158396E-2</v>
      </c>
      <c r="AI10" s="36">
        <f t="shared" ca="1" si="2"/>
        <v>1.0265133330513591E-2</v>
      </c>
      <c r="AJ10" s="36">
        <f t="shared" ca="1" si="2"/>
        <v>8.7986857118687867E-3</v>
      </c>
      <c r="AK10" s="36">
        <f t="shared" ca="1" si="2"/>
        <v>7.332238093223982E-3</v>
      </c>
      <c r="AL10" s="36">
        <f t="shared" ca="1" si="2"/>
        <v>5.8657904745791772E-3</v>
      </c>
      <c r="AM10" s="36">
        <f t="shared" ca="1" si="2"/>
        <v>4.3993428559343725E-3</v>
      </c>
      <c r="AN10" s="36">
        <f t="shared" ca="1" si="2"/>
        <v>2.9328952372895678E-3</v>
      </c>
      <c r="AO10" s="36">
        <f t="shared" ca="1" si="2"/>
        <v>1.4664476186447631E-3</v>
      </c>
      <c r="AP10" s="36">
        <f t="shared" ca="1" si="2"/>
        <v>0</v>
      </c>
    </row>
    <row r="11" spans="2:44" ht="12.75" customHeight="1" thickBot="1">
      <c r="B11" s="13"/>
      <c r="C11" s="74"/>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row>
    <row r="12" spans="2:44" ht="12.75" customHeight="1">
      <c r="B12" s="14" t="s">
        <v>29</v>
      </c>
      <c r="C12" s="15">
        <v>1</v>
      </c>
      <c r="D12" s="15">
        <f>C12+1</f>
        <v>2</v>
      </c>
      <c r="E12" s="15">
        <f t="shared" ref="E12:AP12" si="3">D12+1</f>
        <v>3</v>
      </c>
      <c r="F12" s="15">
        <f t="shared" si="3"/>
        <v>4</v>
      </c>
      <c r="G12" s="15">
        <f t="shared" si="3"/>
        <v>5</v>
      </c>
      <c r="H12" s="15">
        <f t="shared" si="3"/>
        <v>6</v>
      </c>
      <c r="I12" s="15">
        <f t="shared" si="3"/>
        <v>7</v>
      </c>
      <c r="J12" s="15">
        <f t="shared" si="3"/>
        <v>8</v>
      </c>
      <c r="K12" s="15">
        <f t="shared" si="3"/>
        <v>9</v>
      </c>
      <c r="L12" s="15">
        <f t="shared" si="3"/>
        <v>10</v>
      </c>
      <c r="M12" s="15">
        <f t="shared" si="3"/>
        <v>11</v>
      </c>
      <c r="N12" s="15">
        <f t="shared" si="3"/>
        <v>12</v>
      </c>
      <c r="O12" s="15">
        <f t="shared" si="3"/>
        <v>13</v>
      </c>
      <c r="P12" s="15">
        <f t="shared" si="3"/>
        <v>14</v>
      </c>
      <c r="Q12" s="15">
        <f t="shared" si="3"/>
        <v>15</v>
      </c>
      <c r="R12" s="15">
        <f t="shared" si="3"/>
        <v>16</v>
      </c>
      <c r="S12" s="15">
        <f t="shared" si="3"/>
        <v>17</v>
      </c>
      <c r="T12" s="15">
        <f t="shared" si="3"/>
        <v>18</v>
      </c>
      <c r="U12" s="15">
        <f t="shared" si="3"/>
        <v>19</v>
      </c>
      <c r="V12" s="15">
        <f t="shared" si="3"/>
        <v>20</v>
      </c>
      <c r="W12" s="15">
        <f t="shared" si="3"/>
        <v>21</v>
      </c>
      <c r="X12" s="15">
        <f t="shared" si="3"/>
        <v>22</v>
      </c>
      <c r="Y12" s="15">
        <f t="shared" si="3"/>
        <v>23</v>
      </c>
      <c r="Z12" s="15">
        <f t="shared" si="3"/>
        <v>24</v>
      </c>
      <c r="AA12" s="15">
        <f t="shared" si="3"/>
        <v>25</v>
      </c>
      <c r="AB12" s="15">
        <f t="shared" si="3"/>
        <v>26</v>
      </c>
      <c r="AC12" s="15">
        <f t="shared" si="3"/>
        <v>27</v>
      </c>
      <c r="AD12" s="15">
        <f t="shared" si="3"/>
        <v>28</v>
      </c>
      <c r="AE12" s="15">
        <f t="shared" si="3"/>
        <v>29</v>
      </c>
      <c r="AF12" s="15">
        <f t="shared" si="3"/>
        <v>30</v>
      </c>
      <c r="AG12" s="15">
        <f t="shared" si="3"/>
        <v>31</v>
      </c>
      <c r="AH12" s="15">
        <f t="shared" si="3"/>
        <v>32</v>
      </c>
      <c r="AI12" s="15">
        <f t="shared" si="3"/>
        <v>33</v>
      </c>
      <c r="AJ12" s="15">
        <f t="shared" si="3"/>
        <v>34</v>
      </c>
      <c r="AK12" s="15">
        <f t="shared" si="3"/>
        <v>35</v>
      </c>
      <c r="AL12" s="15">
        <f t="shared" si="3"/>
        <v>36</v>
      </c>
      <c r="AM12" s="15">
        <f t="shared" si="3"/>
        <v>37</v>
      </c>
      <c r="AN12" s="15">
        <f t="shared" si="3"/>
        <v>38</v>
      </c>
      <c r="AO12" s="15">
        <f t="shared" si="3"/>
        <v>39</v>
      </c>
      <c r="AP12" s="15">
        <f t="shared" si="3"/>
        <v>40</v>
      </c>
    </row>
    <row r="13" spans="2:44" ht="12.75" customHeight="1">
      <c r="B13" s="13" t="s">
        <v>35</v>
      </c>
      <c r="C13" s="73">
        <f ca="1">IFERROR(C$6*OFFSET($B$61,MATCH(Selection!$E$24,$B$62:$B$67,1),MAX(0,C5-Selection!$E$26)),"NA")</f>
        <v>5.8657904745792085E-3</v>
      </c>
      <c r="D13" s="73">
        <f ca="1">IFERROR(D$6*OFFSET($B$61,MATCH(Selection!$E$24,$B$62:$B$67,1),MAX(0,D5-Selection!$E$26)),"NA")</f>
        <v>1.0558422854242574E-2</v>
      </c>
      <c r="E13" s="73">
        <f ca="1">IFERROR(E$6*OFFSET($B$61,MATCH(Selection!$E$24,$B$62:$B$67,1),MAX(0,E5-Selection!$E$26)),"NA")</f>
        <v>8.4467382833940605E-3</v>
      </c>
      <c r="F13" s="73">
        <f ca="1">IFERROR(F$6*OFFSET($B$61,MATCH(Selection!$E$24,$B$62:$B$67,1),MAX(0,F5-Selection!$E$26)),"NA")</f>
        <v>6.7573906267152468E-3</v>
      </c>
      <c r="G13" s="73">
        <f ca="1">IFERROR(G$6*OFFSET($B$61,MATCH(Selection!$E$24,$B$62:$B$67,1),MAX(0,G5-Selection!$E$26)),"NA")</f>
        <v>5.4082588175620302E-3</v>
      </c>
      <c r="H13" s="73">
        <f ca="1">IFERROR(H$6*OFFSET($B$61,MATCH(Selection!$E$24,$B$62:$B$67,1),MAX(0,H5-Selection!$E$26)),"NA")</f>
        <v>4.3230875797648765E-3</v>
      </c>
      <c r="I13" s="73">
        <f ca="1">IFERROR(I$6*OFFSET($B$61,MATCH(Selection!$E$24,$B$62:$B$67,1),MAX(0,I5-Selection!$E$26)),"NA")</f>
        <v>3.8420927608493814E-3</v>
      </c>
      <c r="J13" s="73">
        <f ca="1">IFERROR(J$6*OFFSET($B$61,MATCH(Selection!$E$24,$B$62:$B$67,1),MAX(0,J5-Selection!$E$26)),"NA")</f>
        <v>3.8420927608493814E-3</v>
      </c>
      <c r="K13" s="73">
        <f ca="1">IFERROR(K$6*OFFSET($B$61,MATCH(Selection!$E$24,$B$62:$B$67,1),MAX(0,K5-Selection!$E$26)),"NA")</f>
        <v>3.8479585513239599E-3</v>
      </c>
      <c r="L13" s="73">
        <f ca="1">IFERROR(L$6*OFFSET($B$61,MATCH(Selection!$E$24,$B$62:$B$67,1),MAX(0,L5-Selection!$E$26)),"NA")</f>
        <v>3.8420927608493814E-3</v>
      </c>
      <c r="M13" s="73">
        <f ca="1">IFERROR(M$6*OFFSET($B$61,MATCH(Selection!$E$24,$B$62:$B$67,1),MAX(0,M5-Selection!$E$26)),"NA")</f>
        <v>1.9239792756619799E-3</v>
      </c>
      <c r="N13" s="73">
        <f ca="1">IFERROR(N$6*OFFSET($B$61,MATCH(Selection!$E$24,$B$62:$B$67,1),MAX(0,N5-Selection!$E$26)),"NA")</f>
        <v>0</v>
      </c>
      <c r="O13" s="73">
        <f ca="1">IFERROR(O$6*OFFSET($B$61,MATCH(Selection!$E$24,$B$62:$B$67,1),MAX(0,O5-Selection!$E$26)),"NA")</f>
        <v>0</v>
      </c>
      <c r="P13" s="73">
        <f ca="1">IFERROR(P$6*OFFSET($B$61,MATCH(Selection!$E$24,$B$62:$B$67,1),MAX(0,P5-Selection!$E$26)),"NA")</f>
        <v>0</v>
      </c>
      <c r="Q13" s="73">
        <f ca="1">IFERROR(Q$6*OFFSET($B$61,MATCH(Selection!$E$24,$B$62:$B$67,1),MAX(0,Q5-Selection!$E$26)),"NA")</f>
        <v>0</v>
      </c>
      <c r="R13" s="73">
        <f ca="1">IFERROR(R$6*OFFSET($B$61,MATCH(Selection!$E$24,$B$62:$B$67,1),MAX(0,R5-Selection!$E$26)),"NA")</f>
        <v>0</v>
      </c>
      <c r="S13" s="73">
        <f ca="1">IFERROR(S$6*OFFSET($B$61,MATCH(Selection!$E$24,$B$62:$B$67,1),MAX(0,S5-Selection!$E$26)),"NA")</f>
        <v>0</v>
      </c>
      <c r="T13" s="73">
        <f ca="1">IFERROR(T$6*OFFSET($B$61,MATCH(Selection!$E$24,$B$62:$B$67,1),MAX(0,T5-Selection!$E$26)),"NA")</f>
        <v>0</v>
      </c>
      <c r="U13" s="73">
        <f ca="1">IFERROR(U$6*OFFSET($B$61,MATCH(Selection!$E$24,$B$62:$B$67,1),MAX(0,U5-Selection!$E$26)),"NA")</f>
        <v>0</v>
      </c>
      <c r="V13" s="73">
        <f ca="1">IFERROR(V$6*OFFSET($B$61,MATCH(Selection!$E$24,$B$62:$B$67,1),MAX(0,V5-Selection!$E$26)),"NA")</f>
        <v>0</v>
      </c>
      <c r="W13" s="73">
        <f ca="1">IFERROR(W$6*OFFSET($B$61,MATCH(Selection!$E$24,$B$62:$B$67,1),MAX(0,W5-Selection!$E$26)),"NA")</f>
        <v>0</v>
      </c>
      <c r="X13" s="73">
        <f ca="1">IFERROR(X$6*OFFSET($B$61,MATCH(Selection!$E$24,$B$62:$B$67,1),MAX(0,X5-Selection!$E$26)),"NA")</f>
        <v>0</v>
      </c>
      <c r="Y13" s="73">
        <f ca="1">IFERROR(Y$6*OFFSET($B$61,MATCH(Selection!$E$24,$B$62:$B$67,1),MAX(0,Y5-Selection!$E$26)),"NA")</f>
        <v>0</v>
      </c>
      <c r="Z13" s="73">
        <f ca="1">IFERROR(Z$6*OFFSET($B$61,MATCH(Selection!$E$24,$B$62:$B$67,1),MAX(0,Z5-Selection!$E$26)),"NA")</f>
        <v>0</v>
      </c>
      <c r="AA13" s="73">
        <f ca="1">IFERROR(AA$6*OFFSET($B$61,MATCH(Selection!$E$24,$B$62:$B$67,1),MAX(0,AA5-Selection!$E$26)),"NA")</f>
        <v>0</v>
      </c>
      <c r="AB13" s="73">
        <f ca="1">IFERROR(AB$6*OFFSET($B$61,MATCH(Selection!$E$24,$B$62:$B$67,1),MAX(0,AB5-Selection!$E$26)),"NA")</f>
        <v>0</v>
      </c>
      <c r="AC13" s="73">
        <f ca="1">IFERROR(AC$6*OFFSET($B$61,MATCH(Selection!$E$24,$B$62:$B$67,1),MAX(0,AC5-Selection!$E$26)),"NA")</f>
        <v>0</v>
      </c>
      <c r="AD13" s="73">
        <f ca="1">IFERROR(AD$6*OFFSET($B$61,MATCH(Selection!$E$24,$B$62:$B$67,1),MAX(0,AD5-Selection!$E$26)),"NA")</f>
        <v>0</v>
      </c>
      <c r="AE13" s="73">
        <f ca="1">IFERROR(AE$6*OFFSET($B$61,MATCH(Selection!$E$24,$B$62:$B$67,1),MAX(0,AE5-Selection!$E$26)),"NA")</f>
        <v>0</v>
      </c>
      <c r="AF13" s="73">
        <f ca="1">IFERROR(AF$6*OFFSET($B$61,MATCH(Selection!$E$24,$B$62:$B$67,1),MAX(0,AF5-Selection!$E$26)),"NA")</f>
        <v>0</v>
      </c>
      <c r="AG13" s="73">
        <f ca="1">IFERROR(AG$6*OFFSET($B$61,MATCH(Selection!$E$24,$B$62:$B$67,1),MAX(0,AG5-Selection!$E$26)),"NA")</f>
        <v>0</v>
      </c>
      <c r="AH13" s="73">
        <f ca="1">IFERROR(AH$6*OFFSET($B$61,MATCH(Selection!$E$24,$B$62:$B$67,1),MAX(0,AH5-Selection!$E$26)),"NA")</f>
        <v>0</v>
      </c>
      <c r="AI13" s="73">
        <f ca="1">IFERROR(AI$6*OFFSET($B$61,MATCH(Selection!$E$24,$B$62:$B$67,1),MAX(0,AI5-Selection!$E$26)),"NA")</f>
        <v>0</v>
      </c>
      <c r="AJ13" s="73">
        <f ca="1">IFERROR(AJ$6*OFFSET($B$61,MATCH(Selection!$E$24,$B$62:$B$67,1),MAX(0,AJ5-Selection!$E$26)),"NA")</f>
        <v>0</v>
      </c>
      <c r="AK13" s="73">
        <f ca="1">IFERROR(AK$6*OFFSET($B$61,MATCH(Selection!$E$24,$B$62:$B$67,1),MAX(0,AK5-Selection!$E$26)),"NA")</f>
        <v>0</v>
      </c>
      <c r="AL13" s="73">
        <f ca="1">IFERROR(AL$6*OFFSET($B$61,MATCH(Selection!$E$24,$B$62:$B$67,1),MAX(0,AL5-Selection!$E$26)),"NA")</f>
        <v>0</v>
      </c>
      <c r="AM13" s="73">
        <f ca="1">IFERROR(AM$6*OFFSET($B$61,MATCH(Selection!$E$24,$B$62:$B$67,1),MAX(0,AM5-Selection!$E$26)),"NA")</f>
        <v>0</v>
      </c>
      <c r="AN13" s="73">
        <f ca="1">IFERROR(AN$6*OFFSET($B$61,MATCH(Selection!$E$24,$B$62:$B$67,1),MAX(0,AN5-Selection!$E$26)),"NA")</f>
        <v>0</v>
      </c>
      <c r="AO13" s="73">
        <f ca="1">IFERROR(AO$6*OFFSET($B$61,MATCH(Selection!$E$24,$B$62:$B$67,1),MAX(0,AO5-Selection!$E$26)),"NA")</f>
        <v>0</v>
      </c>
      <c r="AP13" s="34">
        <f ca="1">IFERROR(AP$6*OFFSET($B$61,MATCH(Selection!$E$24,$B$62:$B$67,1),MAX(0,AP5-Selection!$E$26)),"NA")</f>
        <v>0</v>
      </c>
    </row>
    <row r="14" spans="2:44" ht="12.75" customHeight="1">
      <c r="B14" s="13" t="s">
        <v>93</v>
      </c>
      <c r="C14" s="73">
        <f ca="1">(C13-C7)*Selection!$E$35</f>
        <v>0</v>
      </c>
      <c r="D14" s="73">
        <f ca="1">(D13-D7)*Selection!$E$35</f>
        <v>0</v>
      </c>
      <c r="E14" s="73">
        <f ca="1">(E13-E7)*Selection!$E$35</f>
        <v>0</v>
      </c>
      <c r="F14" s="73">
        <f ca="1">(F13-F7)*Selection!$E$35</f>
        <v>0</v>
      </c>
      <c r="G14" s="73">
        <f ca="1">(G13-G7)*Selection!$E$35</f>
        <v>0</v>
      </c>
      <c r="H14" s="73">
        <f ca="1">(H13-H7)*Selection!$E$35</f>
        <v>0</v>
      </c>
      <c r="I14" s="73">
        <f ca="1">(I13-I7)*Selection!$E$35</f>
        <v>0</v>
      </c>
      <c r="J14" s="73">
        <f ca="1">(J13-J7)*Selection!$E$35</f>
        <v>0</v>
      </c>
      <c r="K14" s="73">
        <f ca="1">(K13-K7)*Selection!$E$35</f>
        <v>0</v>
      </c>
      <c r="L14" s="73">
        <f ca="1">(L13-L7)*Selection!$E$35</f>
        <v>0</v>
      </c>
      <c r="M14" s="73">
        <f ca="1">(M13-M7)*Selection!$E$35</f>
        <v>0</v>
      </c>
      <c r="N14" s="73">
        <f ca="1">(N13-N7)*Selection!$E$35</f>
        <v>0</v>
      </c>
      <c r="O14" s="73">
        <f ca="1">(O13-O7)*Selection!$E$35</f>
        <v>0</v>
      </c>
      <c r="P14" s="73">
        <f ca="1">(P13-P7)*Selection!$E$35</f>
        <v>0</v>
      </c>
      <c r="Q14" s="73">
        <f ca="1">(Q13-Q7)*Selection!$E$35</f>
        <v>0</v>
      </c>
      <c r="R14" s="73">
        <f ca="1">(R13-R7)*Selection!$E$35</f>
        <v>0</v>
      </c>
      <c r="S14" s="73">
        <f ca="1">(S13-S7)*Selection!$E$35</f>
        <v>0</v>
      </c>
      <c r="T14" s="73">
        <f ca="1">(T13-T7)*Selection!$E$35</f>
        <v>0</v>
      </c>
      <c r="U14" s="73">
        <f ca="1">(U13-U7)*Selection!$E$35</f>
        <v>0</v>
      </c>
      <c r="V14" s="73">
        <f ca="1">(V13-V7)*Selection!$E$35</f>
        <v>0</v>
      </c>
      <c r="W14" s="73">
        <f ca="1">(W13-W7)*Selection!$E$35</f>
        <v>0</v>
      </c>
      <c r="X14" s="73">
        <f ca="1">(X13-X7)*Selection!$E$35</f>
        <v>0</v>
      </c>
      <c r="Y14" s="73">
        <f ca="1">(Y13-Y7)*Selection!$E$35</f>
        <v>0</v>
      </c>
      <c r="Z14" s="73">
        <f ca="1">(Z13-Z7)*Selection!$E$35</f>
        <v>0</v>
      </c>
      <c r="AA14" s="73">
        <f ca="1">(AA13-AA7)*Selection!$E$35</f>
        <v>0</v>
      </c>
      <c r="AB14" s="73">
        <f ca="1">(AB13-AB7)*Selection!$E$35</f>
        <v>0</v>
      </c>
      <c r="AC14" s="73">
        <f ca="1">(AC13-AC7)*Selection!$E$35</f>
        <v>0</v>
      </c>
      <c r="AD14" s="73">
        <f ca="1">(AD13-AD7)*Selection!$E$35</f>
        <v>0</v>
      </c>
      <c r="AE14" s="73">
        <f ca="1">(AE13-AE7)*Selection!$E$35</f>
        <v>0</v>
      </c>
      <c r="AF14" s="73">
        <f ca="1">(AF13-AF7)*Selection!$E$35</f>
        <v>0</v>
      </c>
      <c r="AG14" s="73">
        <f ca="1">(AG13-AG7)*Selection!$E$35</f>
        <v>0</v>
      </c>
      <c r="AH14" s="73">
        <f ca="1">(AH13-AH7)*Selection!$E$35</f>
        <v>0</v>
      </c>
      <c r="AI14" s="73">
        <f ca="1">(AI13-AI7)*Selection!$E$35</f>
        <v>0</v>
      </c>
      <c r="AJ14" s="73">
        <f ca="1">(AJ13-AJ7)*Selection!$E$35</f>
        <v>0</v>
      </c>
      <c r="AK14" s="73">
        <f ca="1">(AK13-AK7)*Selection!$E$35</f>
        <v>0</v>
      </c>
      <c r="AL14" s="73">
        <f ca="1">(AL13-AL7)*Selection!$E$35</f>
        <v>0</v>
      </c>
      <c r="AM14" s="73">
        <f ca="1">(AM13-AM7)*Selection!$E$35</f>
        <v>0</v>
      </c>
      <c r="AN14" s="73">
        <f ca="1">(AN13-AN7)*Selection!$E$35</f>
        <v>0</v>
      </c>
      <c r="AO14" s="73">
        <f ca="1">(AO13-AO7)*Selection!$E$35</f>
        <v>0</v>
      </c>
      <c r="AP14" s="73">
        <f ca="1">(AP13-AP7)*Selection!$E$35</f>
        <v>0</v>
      </c>
    </row>
    <row r="15" spans="2:44" ht="12.75" customHeight="1">
      <c r="B15" s="13" t="s">
        <v>36</v>
      </c>
      <c r="C15" s="73">
        <f>IF(Selection!$E$19=IOU,C14,0)</f>
        <v>0</v>
      </c>
      <c r="D15" s="73">
        <f>IF(Selection!$E$19=IOU,D14,0)</f>
        <v>0</v>
      </c>
      <c r="E15" s="73">
        <f>IF(Selection!$E$19=IOU,E14,0)</f>
        <v>0</v>
      </c>
      <c r="F15" s="73">
        <f>IF(Selection!$E$19=IOU,F14,0)</f>
        <v>0</v>
      </c>
      <c r="G15" s="73">
        <f>IF(Selection!$E$19=IOU,G14,0)</f>
        <v>0</v>
      </c>
      <c r="H15" s="73">
        <f>IF(Selection!$E$19=IOU,H14,0)</f>
        <v>0</v>
      </c>
      <c r="I15" s="73">
        <f>IF(Selection!$E$19=IOU,I14,0)</f>
        <v>0</v>
      </c>
      <c r="J15" s="73">
        <f>IF(Selection!$E$19=IOU,J14,0)</f>
        <v>0</v>
      </c>
      <c r="K15" s="73">
        <f>IF(Selection!$E$19=IOU,K14,0)</f>
        <v>0</v>
      </c>
      <c r="L15" s="73">
        <f>IF(Selection!$E$19=IOU,L14,0)</f>
        <v>0</v>
      </c>
      <c r="M15" s="73">
        <f>IF(Selection!$E$19=IOU,M14,0)</f>
        <v>0</v>
      </c>
      <c r="N15" s="73">
        <f>IF(Selection!$E$19=IOU,N14,0)</f>
        <v>0</v>
      </c>
      <c r="O15" s="73">
        <f>IF(Selection!$E$19=IOU,O14,0)</f>
        <v>0</v>
      </c>
      <c r="P15" s="73">
        <f>IF(Selection!$E$19=IOU,P14,0)</f>
        <v>0</v>
      </c>
      <c r="Q15" s="73">
        <f>IF(Selection!$E$19=IOU,Q14,0)</f>
        <v>0</v>
      </c>
      <c r="R15" s="73">
        <f>IF(Selection!$E$19=IOU,R14,0)</f>
        <v>0</v>
      </c>
      <c r="S15" s="73">
        <f>IF(Selection!$E$19=IOU,S14,0)</f>
        <v>0</v>
      </c>
      <c r="T15" s="73">
        <f>IF(Selection!$E$19=IOU,T14,0)</f>
        <v>0</v>
      </c>
      <c r="U15" s="73">
        <f>IF(Selection!$E$19=IOU,U14,0)</f>
        <v>0</v>
      </c>
      <c r="V15" s="73">
        <f>IF(Selection!$E$19=IOU,V14,0)</f>
        <v>0</v>
      </c>
      <c r="W15" s="73">
        <f>IF(Selection!$E$19=IOU,W14,0)</f>
        <v>0</v>
      </c>
      <c r="X15" s="73">
        <f>IF(Selection!$E$19=IOU,X14,0)</f>
        <v>0</v>
      </c>
      <c r="Y15" s="73">
        <f>IF(Selection!$E$19=IOU,Y14,0)</f>
        <v>0</v>
      </c>
      <c r="Z15" s="73">
        <f>IF(Selection!$E$19=IOU,Z14,0)</f>
        <v>0</v>
      </c>
      <c r="AA15" s="73">
        <f>IF(Selection!$E$19=IOU,AA14,0)</f>
        <v>0</v>
      </c>
      <c r="AB15" s="73">
        <f>IF(Selection!$E$19=IOU,AB14,0)</f>
        <v>0</v>
      </c>
      <c r="AC15" s="73">
        <f>IF(Selection!$E$19=IOU,AC14,0)</f>
        <v>0</v>
      </c>
      <c r="AD15" s="73">
        <f>IF(Selection!$E$19=IOU,AD14,0)</f>
        <v>0</v>
      </c>
      <c r="AE15" s="73">
        <f>IF(Selection!$E$19=IOU,AE14,0)</f>
        <v>0</v>
      </c>
      <c r="AF15" s="73">
        <f>IF(Selection!$E$19=IOU,AF14,0)</f>
        <v>0</v>
      </c>
      <c r="AG15" s="73">
        <f>IF(Selection!$E$19=IOU,AG14,0)</f>
        <v>0</v>
      </c>
      <c r="AH15" s="73">
        <f>IF(Selection!$E$19=IOU,AH14,0)</f>
        <v>0</v>
      </c>
      <c r="AI15" s="73">
        <f>IF(Selection!$E$19=IOU,AI14,0)</f>
        <v>0</v>
      </c>
      <c r="AJ15" s="73">
        <f>IF(Selection!$E$19=IOU,AJ14,0)</f>
        <v>0</v>
      </c>
      <c r="AK15" s="73">
        <f>IF(Selection!$E$19=IOU,AK14,0)</f>
        <v>0</v>
      </c>
      <c r="AL15" s="73">
        <f>IF(Selection!$E$19=IOU,AL14,0)</f>
        <v>0</v>
      </c>
      <c r="AM15" s="73">
        <f>IF(Selection!$E$19=IOU,AM14,0)</f>
        <v>0</v>
      </c>
      <c r="AN15" s="73">
        <f>IF(Selection!$E$19=IOU,AN14,0)</f>
        <v>0</v>
      </c>
      <c r="AO15" s="73">
        <f>IF(Selection!$E$19=IOU,AO14,0)</f>
        <v>0</v>
      </c>
      <c r="AP15" s="73">
        <f>IF(Selection!$E$19=IOU,AP14,0)</f>
        <v>0</v>
      </c>
    </row>
    <row r="16" spans="2:44" ht="12.75" customHeight="1">
      <c r="B16" s="13" t="s">
        <v>37</v>
      </c>
      <c r="C16" s="73">
        <f ca="1">IF((C5&lt;=Selection!$E$23),Selection!$E$21,0)</f>
        <v>0</v>
      </c>
      <c r="D16" s="73">
        <f ca="1">IF((D5&lt;=Selection!$E$23),Selection!$E$21,0)</f>
        <v>0</v>
      </c>
      <c r="E16" s="73">
        <f ca="1">IF((E5&lt;=Selection!$E$23),Selection!$E$21,0)</f>
        <v>0</v>
      </c>
      <c r="F16" s="73">
        <f ca="1">IF((F5&lt;=Selection!$E$23),Selection!$E$21,0)</f>
        <v>0</v>
      </c>
      <c r="G16" s="73">
        <f ca="1">IF((G5&lt;=Selection!$E$23),Selection!$E$21,0)</f>
        <v>0</v>
      </c>
      <c r="H16" s="73">
        <f ca="1">IF((H5&lt;=Selection!$E$23),Selection!$E$21,0)</f>
        <v>0</v>
      </c>
      <c r="I16" s="73">
        <f ca="1">IF((I5&lt;=Selection!$E$23),Selection!$E$21,0)</f>
        <v>0</v>
      </c>
      <c r="J16" s="73">
        <f ca="1">IF((J5&lt;=Selection!$E$23),Selection!$E$21,0)</f>
        <v>0</v>
      </c>
      <c r="K16" s="73">
        <f ca="1">IF((K5&lt;=Selection!$E$23),Selection!$E$21,0)</f>
        <v>0</v>
      </c>
      <c r="L16" s="73">
        <f ca="1">IF((L5&lt;=Selection!$E$23),Selection!$E$21,0)</f>
        <v>0</v>
      </c>
      <c r="M16" s="73">
        <f ca="1">IF((M5&lt;=Selection!$E$23),Selection!$E$21,0)</f>
        <v>0</v>
      </c>
      <c r="N16" s="73">
        <f ca="1">IF((N5&lt;=Selection!$E$23),Selection!$E$21,0)</f>
        <v>0</v>
      </c>
      <c r="O16" s="73">
        <f ca="1">IF((O5&lt;=Selection!$E$23),Selection!$E$21,0)</f>
        <v>0</v>
      </c>
      <c r="P16" s="73">
        <f ca="1">IF((P5&lt;=Selection!$E$23),Selection!$E$21,0)</f>
        <v>0</v>
      </c>
      <c r="Q16" s="73">
        <f ca="1">IF((Q5&lt;=Selection!$E$23),Selection!$E$21,0)</f>
        <v>0</v>
      </c>
      <c r="R16" s="73">
        <f ca="1">IF((R5&lt;=Selection!$E$23),Selection!$E$21,0)</f>
        <v>0</v>
      </c>
      <c r="S16" s="73">
        <f ca="1">IF((S5&lt;=Selection!$E$23),Selection!$E$21,0)</f>
        <v>0</v>
      </c>
      <c r="T16" s="73">
        <f ca="1">IF((T5&lt;=Selection!$E$23),Selection!$E$21,0)</f>
        <v>0</v>
      </c>
      <c r="U16" s="73">
        <f ca="1">IF((U5&lt;=Selection!$E$23),Selection!$E$21,0)</f>
        <v>0</v>
      </c>
      <c r="V16" s="73">
        <f ca="1">IF((V5&lt;=Selection!$E$23),Selection!$E$21,0)</f>
        <v>0</v>
      </c>
      <c r="W16" s="73">
        <f ca="1">IF((W5&lt;=Selection!$E$23),Selection!$E$21,0)</f>
        <v>0</v>
      </c>
      <c r="X16" s="73">
        <f ca="1">IF((X5&lt;=Selection!$E$23),Selection!$E$21,0)</f>
        <v>0</v>
      </c>
      <c r="Y16" s="73">
        <f ca="1">IF((Y5&lt;=Selection!$E$23),Selection!$E$21,0)</f>
        <v>0</v>
      </c>
      <c r="Z16" s="73">
        <f ca="1">IF((Z5&lt;=Selection!$E$23),Selection!$E$21,0)</f>
        <v>0</v>
      </c>
      <c r="AA16" s="73">
        <f ca="1">IF((AA5&lt;=Selection!$E$23),Selection!$E$21,0)</f>
        <v>0</v>
      </c>
      <c r="AB16" s="73">
        <f ca="1">IF((AB5&lt;=Selection!$E$23),Selection!$E$21,0)</f>
        <v>0</v>
      </c>
      <c r="AC16" s="73">
        <f ca="1">IF((AC5&lt;=Selection!$E$23),Selection!$E$21,0)</f>
        <v>0</v>
      </c>
      <c r="AD16" s="73">
        <f ca="1">IF((AD5&lt;=Selection!$E$23),Selection!$E$21,0)</f>
        <v>0</v>
      </c>
      <c r="AE16" s="73">
        <f ca="1">IF((AE5&lt;=Selection!$E$23),Selection!$E$21,0)</f>
        <v>0</v>
      </c>
      <c r="AF16" s="73">
        <f ca="1">IF((AF5&lt;=Selection!$E$23),Selection!$E$21,0)</f>
        <v>0</v>
      </c>
      <c r="AG16" s="73">
        <f ca="1">IF((AG5&lt;=Selection!$E$23),Selection!$E$21,0)</f>
        <v>0</v>
      </c>
      <c r="AH16" s="73">
        <f ca="1">IF((AH5&lt;=Selection!$E$23),Selection!$E$21,0)</f>
        <v>0</v>
      </c>
      <c r="AI16" s="73">
        <f ca="1">IF((AI5&lt;=Selection!$E$23),Selection!$E$21,0)</f>
        <v>0</v>
      </c>
      <c r="AJ16" s="73">
        <f ca="1">IF((AJ5&lt;=Selection!$E$23),Selection!$E$21,0)</f>
        <v>0</v>
      </c>
      <c r="AK16" s="73">
        <f ca="1">IF((AK5&lt;=Selection!$E$23),Selection!$E$21,0)</f>
        <v>0</v>
      </c>
      <c r="AL16" s="73">
        <f ca="1">IF((AL5&lt;=Selection!$E$23),Selection!$E$21,0)</f>
        <v>0</v>
      </c>
      <c r="AM16" s="73">
        <f ca="1">IF((AM5&lt;=Selection!$E$23),Selection!$E$21,0)</f>
        <v>0</v>
      </c>
      <c r="AN16" s="73">
        <f ca="1">IF((AN5&lt;=Selection!$E$23),Selection!$E$21,0)</f>
        <v>0</v>
      </c>
      <c r="AO16" s="73">
        <f ca="1">IF((AO5&lt;=Selection!$E$23),Selection!$E$21,0)</f>
        <v>0</v>
      </c>
      <c r="AP16" s="73">
        <f ca="1">IF((AP5&lt;=Selection!$E$23),Selection!$E$21,0)</f>
        <v>0</v>
      </c>
    </row>
    <row r="17" spans="1:42" ht="13.5" customHeight="1" thickBot="1">
      <c r="B17" s="17" t="s">
        <v>38</v>
      </c>
      <c r="C17" s="36">
        <f t="shared" ref="C17:AP17" ca="1" si="4">C10-C15+C16</f>
        <v>5.7191457127147273E-2</v>
      </c>
      <c r="D17" s="36">
        <f t="shared" ca="1" si="4"/>
        <v>5.5725009508502475E-2</v>
      </c>
      <c r="E17" s="36">
        <f t="shared" ca="1" si="4"/>
        <v>5.425856188985767E-2</v>
      </c>
      <c r="F17" s="36">
        <f t="shared" ca="1" si="4"/>
        <v>5.2792114271212873E-2</v>
      </c>
      <c r="G17" s="36">
        <f t="shared" ca="1" si="4"/>
        <v>5.1325666652568068E-2</v>
      </c>
      <c r="H17" s="36">
        <f t="shared" ca="1" si="4"/>
        <v>4.9859219033923263E-2</v>
      </c>
      <c r="I17" s="36">
        <f t="shared" ca="1" si="4"/>
        <v>4.8392771415278465E-2</v>
      </c>
      <c r="J17" s="36">
        <f t="shared" ca="1" si="4"/>
        <v>4.6926323796633668E-2</v>
      </c>
      <c r="K17" s="36">
        <f t="shared" ca="1" si="4"/>
        <v>4.5459876177988863E-2</v>
      </c>
      <c r="L17" s="36">
        <f t="shared" ca="1" si="4"/>
        <v>4.3993428559344058E-2</v>
      </c>
      <c r="M17" s="36">
        <f t="shared" ca="1" si="4"/>
        <v>4.252698094069926E-2</v>
      </c>
      <c r="N17" s="36">
        <f t="shared" ca="1" si="4"/>
        <v>4.1060533322054463E-2</v>
      </c>
      <c r="O17" s="36">
        <f t="shared" ca="1" si="4"/>
        <v>3.9594085703409658E-2</v>
      </c>
      <c r="P17" s="36">
        <f t="shared" ca="1" si="4"/>
        <v>3.8127638084764853E-2</v>
      </c>
      <c r="Q17" s="36">
        <f t="shared" ca="1" si="4"/>
        <v>3.6661190466120055E-2</v>
      </c>
      <c r="R17" s="36">
        <f t="shared" ca="1" si="4"/>
        <v>3.5194742847475258E-2</v>
      </c>
      <c r="S17" s="36">
        <f t="shared" ca="1" si="4"/>
        <v>3.3728295228830453E-2</v>
      </c>
      <c r="T17" s="36">
        <f t="shared" ca="1" si="4"/>
        <v>3.2261847610185648E-2</v>
      </c>
      <c r="U17" s="36">
        <f t="shared" ca="1" si="4"/>
        <v>3.0795399991540851E-2</v>
      </c>
      <c r="V17" s="36">
        <f t="shared" ca="1" si="4"/>
        <v>2.9328952372896049E-2</v>
      </c>
      <c r="W17" s="36">
        <f t="shared" ca="1" si="4"/>
        <v>2.7862504754251248E-2</v>
      </c>
      <c r="X17" s="36">
        <f t="shared" ca="1" si="4"/>
        <v>2.6396057135606443E-2</v>
      </c>
      <c r="Y17" s="36">
        <f t="shared" ca="1" si="4"/>
        <v>2.4929609516961639E-2</v>
      </c>
      <c r="Z17" s="36">
        <f t="shared" ca="1" si="4"/>
        <v>2.3463161898316834E-2</v>
      </c>
      <c r="AA17" s="36">
        <f t="shared" ca="1" si="4"/>
        <v>2.1996714279672029E-2</v>
      </c>
      <c r="AB17" s="36">
        <f t="shared" ca="1" si="4"/>
        <v>2.0530266661027224E-2</v>
      </c>
      <c r="AC17" s="36">
        <f t="shared" ca="1" si="4"/>
        <v>1.906381904238242E-2</v>
      </c>
      <c r="AD17" s="36">
        <f t="shared" ca="1" si="4"/>
        <v>1.7597371423737615E-2</v>
      </c>
      <c r="AE17" s="36">
        <f t="shared" ca="1" si="4"/>
        <v>1.613092380509281E-2</v>
      </c>
      <c r="AF17" s="36">
        <f t="shared" ca="1" si="4"/>
        <v>1.4664476186448006E-2</v>
      </c>
      <c r="AG17" s="36">
        <f t="shared" ca="1" si="4"/>
        <v>1.3198028567803201E-2</v>
      </c>
      <c r="AH17" s="36">
        <f t="shared" ca="1" si="4"/>
        <v>1.1731580949158396E-2</v>
      </c>
      <c r="AI17" s="36">
        <f t="shared" ca="1" si="4"/>
        <v>1.0265133330513591E-2</v>
      </c>
      <c r="AJ17" s="36">
        <f t="shared" ca="1" si="4"/>
        <v>8.7986857118687867E-3</v>
      </c>
      <c r="AK17" s="36">
        <f t="shared" ca="1" si="4"/>
        <v>7.332238093223982E-3</v>
      </c>
      <c r="AL17" s="36">
        <f t="shared" ca="1" si="4"/>
        <v>5.8657904745791772E-3</v>
      </c>
      <c r="AM17" s="36">
        <f t="shared" ca="1" si="4"/>
        <v>4.3993428559343725E-3</v>
      </c>
      <c r="AN17" s="36">
        <f t="shared" ca="1" si="4"/>
        <v>2.9328952372895678E-3</v>
      </c>
      <c r="AO17" s="36">
        <f t="shared" ca="1" si="4"/>
        <v>1.4664476186447631E-3</v>
      </c>
      <c r="AP17" s="36">
        <f t="shared" ca="1" si="4"/>
        <v>0</v>
      </c>
    </row>
    <row r="18" spans="1:42" ht="13.5" thickBot="1">
      <c r="B18" s="12"/>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1:42" ht="13.5" thickBot="1">
      <c r="B19" s="14" t="s">
        <v>29</v>
      </c>
      <c r="C19" s="15">
        <f t="shared" ref="C19:AP19" si="5">C25</f>
        <v>1</v>
      </c>
      <c r="D19" s="15">
        <f t="shared" si="5"/>
        <v>2</v>
      </c>
      <c r="E19" s="15">
        <f t="shared" si="5"/>
        <v>3</v>
      </c>
      <c r="F19" s="15">
        <f t="shared" si="5"/>
        <v>4</v>
      </c>
      <c r="G19" s="15">
        <f t="shared" si="5"/>
        <v>5</v>
      </c>
      <c r="H19" s="15">
        <f t="shared" si="5"/>
        <v>6</v>
      </c>
      <c r="I19" s="15">
        <f t="shared" si="5"/>
        <v>7</v>
      </c>
      <c r="J19" s="15">
        <f t="shared" si="5"/>
        <v>8</v>
      </c>
      <c r="K19" s="15">
        <f t="shared" si="5"/>
        <v>9</v>
      </c>
      <c r="L19" s="15">
        <f t="shared" si="5"/>
        <v>10</v>
      </c>
      <c r="M19" s="15">
        <f t="shared" si="5"/>
        <v>11</v>
      </c>
      <c r="N19" s="15">
        <f t="shared" si="5"/>
        <v>12</v>
      </c>
      <c r="O19" s="15">
        <f t="shared" si="5"/>
        <v>13</v>
      </c>
      <c r="P19" s="15">
        <f t="shared" si="5"/>
        <v>14</v>
      </c>
      <c r="Q19" s="15">
        <f t="shared" si="5"/>
        <v>15</v>
      </c>
      <c r="R19" s="15">
        <f t="shared" si="5"/>
        <v>16</v>
      </c>
      <c r="S19" s="15">
        <f t="shared" si="5"/>
        <v>17</v>
      </c>
      <c r="T19" s="15">
        <f t="shared" si="5"/>
        <v>18</v>
      </c>
      <c r="U19" s="15">
        <f t="shared" si="5"/>
        <v>19</v>
      </c>
      <c r="V19" s="15">
        <f t="shared" si="5"/>
        <v>20</v>
      </c>
      <c r="W19" s="15">
        <f t="shared" si="5"/>
        <v>21</v>
      </c>
      <c r="X19" s="15">
        <f t="shared" si="5"/>
        <v>22</v>
      </c>
      <c r="Y19" s="15">
        <f t="shared" si="5"/>
        <v>23</v>
      </c>
      <c r="Z19" s="15">
        <f t="shared" si="5"/>
        <v>24</v>
      </c>
      <c r="AA19" s="15">
        <f t="shared" si="5"/>
        <v>25</v>
      </c>
      <c r="AB19" s="15">
        <f t="shared" si="5"/>
        <v>26</v>
      </c>
      <c r="AC19" s="15">
        <f t="shared" si="5"/>
        <v>27</v>
      </c>
      <c r="AD19" s="15">
        <f t="shared" si="5"/>
        <v>28</v>
      </c>
      <c r="AE19" s="15">
        <f t="shared" si="5"/>
        <v>29</v>
      </c>
      <c r="AF19" s="15">
        <f t="shared" si="5"/>
        <v>30</v>
      </c>
      <c r="AG19" s="15">
        <f t="shared" si="5"/>
        <v>31</v>
      </c>
      <c r="AH19" s="15">
        <f t="shared" si="5"/>
        <v>32</v>
      </c>
      <c r="AI19" s="15">
        <f t="shared" si="5"/>
        <v>33</v>
      </c>
      <c r="AJ19" s="15">
        <f t="shared" si="5"/>
        <v>34</v>
      </c>
      <c r="AK19" s="15">
        <f t="shared" si="5"/>
        <v>35</v>
      </c>
      <c r="AL19" s="15">
        <f t="shared" si="5"/>
        <v>36</v>
      </c>
      <c r="AM19" s="15">
        <f t="shared" si="5"/>
        <v>37</v>
      </c>
      <c r="AN19" s="15">
        <f t="shared" si="5"/>
        <v>38</v>
      </c>
      <c r="AO19" s="15">
        <f t="shared" si="5"/>
        <v>39</v>
      </c>
      <c r="AP19" s="15">
        <f t="shared" si="5"/>
        <v>40</v>
      </c>
    </row>
    <row r="20" spans="1:42">
      <c r="B20" s="16" t="s">
        <v>13</v>
      </c>
      <c r="C20" s="76">
        <f ca="1">+Selection!E27</f>
        <v>0</v>
      </c>
      <c r="D20" s="76">
        <f ca="1">C20</f>
        <v>0</v>
      </c>
      <c r="E20" s="76">
        <f t="shared" ref="E20:AP20" ca="1" si="6">D20</f>
        <v>0</v>
      </c>
      <c r="F20" s="76">
        <f t="shared" ca="1" si="6"/>
        <v>0</v>
      </c>
      <c r="G20" s="76">
        <f t="shared" ca="1" si="6"/>
        <v>0</v>
      </c>
      <c r="H20" s="76">
        <f t="shared" ca="1" si="6"/>
        <v>0</v>
      </c>
      <c r="I20" s="76">
        <f t="shared" ca="1" si="6"/>
        <v>0</v>
      </c>
      <c r="J20" s="76">
        <f t="shared" ca="1" si="6"/>
        <v>0</v>
      </c>
      <c r="K20" s="76">
        <f t="shared" ca="1" si="6"/>
        <v>0</v>
      </c>
      <c r="L20" s="76">
        <f t="shared" ca="1" si="6"/>
        <v>0</v>
      </c>
      <c r="M20" s="76">
        <f t="shared" ca="1" si="6"/>
        <v>0</v>
      </c>
      <c r="N20" s="76">
        <f t="shared" ca="1" si="6"/>
        <v>0</v>
      </c>
      <c r="O20" s="76">
        <f t="shared" ca="1" si="6"/>
        <v>0</v>
      </c>
      <c r="P20" s="76">
        <f t="shared" ca="1" si="6"/>
        <v>0</v>
      </c>
      <c r="Q20" s="76">
        <f t="shared" ca="1" si="6"/>
        <v>0</v>
      </c>
      <c r="R20" s="76">
        <f t="shared" ca="1" si="6"/>
        <v>0</v>
      </c>
      <c r="S20" s="76">
        <f t="shared" ca="1" si="6"/>
        <v>0</v>
      </c>
      <c r="T20" s="76">
        <f t="shared" ca="1" si="6"/>
        <v>0</v>
      </c>
      <c r="U20" s="76">
        <f t="shared" ca="1" si="6"/>
        <v>0</v>
      </c>
      <c r="V20" s="76">
        <f t="shared" ca="1" si="6"/>
        <v>0</v>
      </c>
      <c r="W20" s="76">
        <f t="shared" ca="1" si="6"/>
        <v>0</v>
      </c>
      <c r="X20" s="76">
        <f t="shared" ca="1" si="6"/>
        <v>0</v>
      </c>
      <c r="Y20" s="76">
        <f t="shared" ca="1" si="6"/>
        <v>0</v>
      </c>
      <c r="Z20" s="76">
        <f t="shared" ca="1" si="6"/>
        <v>0</v>
      </c>
      <c r="AA20" s="76">
        <f t="shared" ca="1" si="6"/>
        <v>0</v>
      </c>
      <c r="AB20" s="76">
        <f t="shared" ca="1" si="6"/>
        <v>0</v>
      </c>
      <c r="AC20" s="76">
        <f t="shared" ca="1" si="6"/>
        <v>0</v>
      </c>
      <c r="AD20" s="76">
        <f t="shared" ca="1" si="6"/>
        <v>0</v>
      </c>
      <c r="AE20" s="76">
        <f t="shared" ca="1" si="6"/>
        <v>0</v>
      </c>
      <c r="AF20" s="76">
        <f t="shared" ca="1" si="6"/>
        <v>0</v>
      </c>
      <c r="AG20" s="76">
        <f t="shared" ca="1" si="6"/>
        <v>0</v>
      </c>
      <c r="AH20" s="76">
        <f t="shared" ca="1" si="6"/>
        <v>0</v>
      </c>
      <c r="AI20" s="76">
        <f t="shared" ca="1" si="6"/>
        <v>0</v>
      </c>
      <c r="AJ20" s="76">
        <f t="shared" ca="1" si="6"/>
        <v>0</v>
      </c>
      <c r="AK20" s="76">
        <f t="shared" ca="1" si="6"/>
        <v>0</v>
      </c>
      <c r="AL20" s="76">
        <f t="shared" ca="1" si="6"/>
        <v>0</v>
      </c>
      <c r="AM20" s="76">
        <f t="shared" ca="1" si="6"/>
        <v>0</v>
      </c>
      <c r="AN20" s="76">
        <f t="shared" ca="1" si="6"/>
        <v>0</v>
      </c>
      <c r="AO20" s="76">
        <f t="shared" ca="1" si="6"/>
        <v>0</v>
      </c>
      <c r="AP20" s="76">
        <f t="shared" ca="1" si="6"/>
        <v>0</v>
      </c>
    </row>
    <row r="21" spans="1:42">
      <c r="B21" s="13" t="s">
        <v>42</v>
      </c>
      <c r="C21" s="74">
        <f ca="1">+Selection!E28</f>
        <v>0</v>
      </c>
      <c r="D21" s="74">
        <f ca="1">+C21</f>
        <v>0</v>
      </c>
      <c r="E21" s="74">
        <f t="shared" ref="E21:AP21" ca="1" si="7">+D21</f>
        <v>0</v>
      </c>
      <c r="F21" s="74">
        <f t="shared" ca="1" si="7"/>
        <v>0</v>
      </c>
      <c r="G21" s="74">
        <f t="shared" ca="1" si="7"/>
        <v>0</v>
      </c>
      <c r="H21" s="74">
        <f t="shared" ca="1" si="7"/>
        <v>0</v>
      </c>
      <c r="I21" s="74">
        <f t="shared" ca="1" si="7"/>
        <v>0</v>
      </c>
      <c r="J21" s="74">
        <f t="shared" ca="1" si="7"/>
        <v>0</v>
      </c>
      <c r="K21" s="74">
        <f t="shared" ca="1" si="7"/>
        <v>0</v>
      </c>
      <c r="L21" s="74">
        <f t="shared" ca="1" si="7"/>
        <v>0</v>
      </c>
      <c r="M21" s="74">
        <f t="shared" ca="1" si="7"/>
        <v>0</v>
      </c>
      <c r="N21" s="74">
        <f t="shared" ca="1" si="7"/>
        <v>0</v>
      </c>
      <c r="O21" s="74">
        <f t="shared" ca="1" si="7"/>
        <v>0</v>
      </c>
      <c r="P21" s="74">
        <f t="shared" ca="1" si="7"/>
        <v>0</v>
      </c>
      <c r="Q21" s="74">
        <f t="shared" ca="1" si="7"/>
        <v>0</v>
      </c>
      <c r="R21" s="74">
        <f t="shared" ca="1" si="7"/>
        <v>0</v>
      </c>
      <c r="S21" s="74">
        <f t="shared" ca="1" si="7"/>
        <v>0</v>
      </c>
      <c r="T21" s="74">
        <f t="shared" ca="1" si="7"/>
        <v>0</v>
      </c>
      <c r="U21" s="74">
        <f t="shared" ca="1" si="7"/>
        <v>0</v>
      </c>
      <c r="V21" s="74">
        <f t="shared" ca="1" si="7"/>
        <v>0</v>
      </c>
      <c r="W21" s="74">
        <f t="shared" ca="1" si="7"/>
        <v>0</v>
      </c>
      <c r="X21" s="74">
        <f t="shared" ca="1" si="7"/>
        <v>0</v>
      </c>
      <c r="Y21" s="74">
        <f t="shared" ca="1" si="7"/>
        <v>0</v>
      </c>
      <c r="Z21" s="74">
        <f t="shared" ca="1" si="7"/>
        <v>0</v>
      </c>
      <c r="AA21" s="74">
        <f t="shared" ca="1" si="7"/>
        <v>0</v>
      </c>
      <c r="AB21" s="74">
        <f t="shared" ca="1" si="7"/>
        <v>0</v>
      </c>
      <c r="AC21" s="74">
        <f t="shared" ca="1" si="7"/>
        <v>0</v>
      </c>
      <c r="AD21" s="74">
        <f t="shared" ca="1" si="7"/>
        <v>0</v>
      </c>
      <c r="AE21" s="74">
        <f t="shared" ca="1" si="7"/>
        <v>0</v>
      </c>
      <c r="AF21" s="74">
        <f t="shared" ca="1" si="7"/>
        <v>0</v>
      </c>
      <c r="AG21" s="74">
        <f t="shared" ca="1" si="7"/>
        <v>0</v>
      </c>
      <c r="AH21" s="74">
        <f t="shared" ca="1" si="7"/>
        <v>0</v>
      </c>
      <c r="AI21" s="74">
        <f t="shared" ca="1" si="7"/>
        <v>0</v>
      </c>
      <c r="AJ21" s="74">
        <f t="shared" ca="1" si="7"/>
        <v>0</v>
      </c>
      <c r="AK21" s="74">
        <f t="shared" ca="1" si="7"/>
        <v>0</v>
      </c>
      <c r="AL21" s="74">
        <f t="shared" ca="1" si="7"/>
        <v>0</v>
      </c>
      <c r="AM21" s="74">
        <f t="shared" ca="1" si="7"/>
        <v>0</v>
      </c>
      <c r="AN21" s="74">
        <f t="shared" ca="1" si="7"/>
        <v>0</v>
      </c>
      <c r="AO21" s="74">
        <f t="shared" ca="1" si="7"/>
        <v>0</v>
      </c>
      <c r="AP21" s="74">
        <f t="shared" ca="1" si="7"/>
        <v>0</v>
      </c>
    </row>
    <row r="22" spans="1:42">
      <c r="B22" s="13" t="s">
        <v>43</v>
      </c>
      <c r="C22" s="74">
        <f ca="1">C21*C20</f>
        <v>0</v>
      </c>
      <c r="D22" s="74">
        <f t="shared" ref="D22:AP22" ca="1" si="8">D21*D20</f>
        <v>0</v>
      </c>
      <c r="E22" s="74">
        <f t="shared" ca="1" si="8"/>
        <v>0</v>
      </c>
      <c r="F22" s="74">
        <f t="shared" ca="1" si="8"/>
        <v>0</v>
      </c>
      <c r="G22" s="74">
        <f t="shared" ca="1" si="8"/>
        <v>0</v>
      </c>
      <c r="H22" s="74">
        <f t="shared" ca="1" si="8"/>
        <v>0</v>
      </c>
      <c r="I22" s="74">
        <f t="shared" ca="1" si="8"/>
        <v>0</v>
      </c>
      <c r="J22" s="74">
        <f t="shared" ca="1" si="8"/>
        <v>0</v>
      </c>
      <c r="K22" s="74">
        <f t="shared" ca="1" si="8"/>
        <v>0</v>
      </c>
      <c r="L22" s="74">
        <f t="shared" ca="1" si="8"/>
        <v>0</v>
      </c>
      <c r="M22" s="74">
        <f t="shared" ca="1" si="8"/>
        <v>0</v>
      </c>
      <c r="N22" s="74">
        <f t="shared" ca="1" si="8"/>
        <v>0</v>
      </c>
      <c r="O22" s="74">
        <f t="shared" ca="1" si="8"/>
        <v>0</v>
      </c>
      <c r="P22" s="74">
        <f t="shared" ca="1" si="8"/>
        <v>0</v>
      </c>
      <c r="Q22" s="74">
        <f t="shared" ca="1" si="8"/>
        <v>0</v>
      </c>
      <c r="R22" s="74">
        <f t="shared" ca="1" si="8"/>
        <v>0</v>
      </c>
      <c r="S22" s="74">
        <f t="shared" ca="1" si="8"/>
        <v>0</v>
      </c>
      <c r="T22" s="74">
        <f t="shared" ca="1" si="8"/>
        <v>0</v>
      </c>
      <c r="U22" s="74">
        <f t="shared" ca="1" si="8"/>
        <v>0</v>
      </c>
      <c r="V22" s="74">
        <f t="shared" ca="1" si="8"/>
        <v>0</v>
      </c>
      <c r="W22" s="74">
        <f t="shared" ca="1" si="8"/>
        <v>0</v>
      </c>
      <c r="X22" s="74">
        <f t="shared" ca="1" si="8"/>
        <v>0</v>
      </c>
      <c r="Y22" s="74">
        <f t="shared" ca="1" si="8"/>
        <v>0</v>
      </c>
      <c r="Z22" s="74">
        <f t="shared" ca="1" si="8"/>
        <v>0</v>
      </c>
      <c r="AA22" s="74">
        <f t="shared" ca="1" si="8"/>
        <v>0</v>
      </c>
      <c r="AB22" s="74">
        <f t="shared" ca="1" si="8"/>
        <v>0</v>
      </c>
      <c r="AC22" s="74">
        <f t="shared" ca="1" si="8"/>
        <v>0</v>
      </c>
      <c r="AD22" s="74">
        <f t="shared" ca="1" si="8"/>
        <v>0</v>
      </c>
      <c r="AE22" s="74">
        <f t="shared" ca="1" si="8"/>
        <v>0</v>
      </c>
      <c r="AF22" s="74">
        <f t="shared" ca="1" si="8"/>
        <v>0</v>
      </c>
      <c r="AG22" s="74">
        <f t="shared" ca="1" si="8"/>
        <v>0</v>
      </c>
      <c r="AH22" s="74">
        <f t="shared" ca="1" si="8"/>
        <v>0</v>
      </c>
      <c r="AI22" s="74">
        <f t="shared" ca="1" si="8"/>
        <v>0</v>
      </c>
      <c r="AJ22" s="74">
        <f t="shared" ca="1" si="8"/>
        <v>0</v>
      </c>
      <c r="AK22" s="74">
        <f t="shared" ca="1" si="8"/>
        <v>0</v>
      </c>
      <c r="AL22" s="74">
        <f t="shared" ca="1" si="8"/>
        <v>0</v>
      </c>
      <c r="AM22" s="74">
        <f t="shared" ca="1" si="8"/>
        <v>0</v>
      </c>
      <c r="AN22" s="74">
        <f t="shared" ca="1" si="8"/>
        <v>0</v>
      </c>
      <c r="AO22" s="74">
        <f t="shared" ca="1" si="8"/>
        <v>0</v>
      </c>
      <c r="AP22" s="74">
        <f t="shared" ca="1" si="8"/>
        <v>0</v>
      </c>
    </row>
    <row r="23" spans="1:42" ht="13.5" thickBot="1">
      <c r="B23" s="17" t="s">
        <v>44</v>
      </c>
      <c r="C23" s="36">
        <f t="shared" ref="C23:AP23" ca="1" si="9">C22*C17</f>
        <v>0</v>
      </c>
      <c r="D23" s="36">
        <f t="shared" ca="1" si="9"/>
        <v>0</v>
      </c>
      <c r="E23" s="36">
        <f t="shared" ca="1" si="9"/>
        <v>0</v>
      </c>
      <c r="F23" s="36">
        <f t="shared" ca="1" si="9"/>
        <v>0</v>
      </c>
      <c r="G23" s="36">
        <f t="shared" ca="1" si="9"/>
        <v>0</v>
      </c>
      <c r="H23" s="36">
        <f t="shared" ca="1" si="9"/>
        <v>0</v>
      </c>
      <c r="I23" s="36">
        <f t="shared" ca="1" si="9"/>
        <v>0</v>
      </c>
      <c r="J23" s="36">
        <f t="shared" ca="1" si="9"/>
        <v>0</v>
      </c>
      <c r="K23" s="36">
        <f t="shared" ca="1" si="9"/>
        <v>0</v>
      </c>
      <c r="L23" s="36">
        <f t="shared" ca="1" si="9"/>
        <v>0</v>
      </c>
      <c r="M23" s="36">
        <f t="shared" ca="1" si="9"/>
        <v>0</v>
      </c>
      <c r="N23" s="36">
        <f t="shared" ca="1" si="9"/>
        <v>0</v>
      </c>
      <c r="O23" s="36">
        <f t="shared" ca="1" si="9"/>
        <v>0</v>
      </c>
      <c r="P23" s="36">
        <f t="shared" ca="1" si="9"/>
        <v>0</v>
      </c>
      <c r="Q23" s="36">
        <f t="shared" ca="1" si="9"/>
        <v>0</v>
      </c>
      <c r="R23" s="36">
        <f t="shared" ca="1" si="9"/>
        <v>0</v>
      </c>
      <c r="S23" s="36">
        <f t="shared" ca="1" si="9"/>
        <v>0</v>
      </c>
      <c r="T23" s="36">
        <f t="shared" ca="1" si="9"/>
        <v>0</v>
      </c>
      <c r="U23" s="36">
        <f t="shared" ca="1" si="9"/>
        <v>0</v>
      </c>
      <c r="V23" s="36">
        <f t="shared" ca="1" si="9"/>
        <v>0</v>
      </c>
      <c r="W23" s="36">
        <f t="shared" ca="1" si="9"/>
        <v>0</v>
      </c>
      <c r="X23" s="36">
        <f t="shared" ca="1" si="9"/>
        <v>0</v>
      </c>
      <c r="Y23" s="36">
        <f t="shared" ca="1" si="9"/>
        <v>0</v>
      </c>
      <c r="Z23" s="36">
        <f t="shared" ca="1" si="9"/>
        <v>0</v>
      </c>
      <c r="AA23" s="36">
        <f t="shared" ca="1" si="9"/>
        <v>0</v>
      </c>
      <c r="AB23" s="36">
        <f t="shared" ca="1" si="9"/>
        <v>0</v>
      </c>
      <c r="AC23" s="36">
        <f t="shared" ca="1" si="9"/>
        <v>0</v>
      </c>
      <c r="AD23" s="36">
        <f t="shared" ca="1" si="9"/>
        <v>0</v>
      </c>
      <c r="AE23" s="36">
        <f t="shared" ca="1" si="9"/>
        <v>0</v>
      </c>
      <c r="AF23" s="36">
        <f t="shared" ca="1" si="9"/>
        <v>0</v>
      </c>
      <c r="AG23" s="36">
        <f t="shared" ca="1" si="9"/>
        <v>0</v>
      </c>
      <c r="AH23" s="36">
        <f t="shared" ca="1" si="9"/>
        <v>0</v>
      </c>
      <c r="AI23" s="36">
        <f t="shared" ca="1" si="9"/>
        <v>0</v>
      </c>
      <c r="AJ23" s="36">
        <f t="shared" ca="1" si="9"/>
        <v>0</v>
      </c>
      <c r="AK23" s="36">
        <f t="shared" ca="1" si="9"/>
        <v>0</v>
      </c>
      <c r="AL23" s="36">
        <f t="shared" ca="1" si="9"/>
        <v>0</v>
      </c>
      <c r="AM23" s="36">
        <f t="shared" ca="1" si="9"/>
        <v>0</v>
      </c>
      <c r="AN23" s="36">
        <f t="shared" ca="1" si="9"/>
        <v>0</v>
      </c>
      <c r="AO23" s="36">
        <f t="shared" ca="1" si="9"/>
        <v>0</v>
      </c>
      <c r="AP23" s="36">
        <f t="shared" ca="1" si="9"/>
        <v>0</v>
      </c>
    </row>
    <row r="24" spans="1:42" ht="13.5" thickBot="1">
      <c r="B24" s="13"/>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row>
    <row r="25" spans="1:42" ht="13.5" thickBot="1">
      <c r="B25" s="18" t="s">
        <v>29</v>
      </c>
      <c r="C25" s="15">
        <f t="shared" ref="C25:AP25" si="10">C5</f>
        <v>1</v>
      </c>
      <c r="D25" s="15">
        <f t="shared" si="10"/>
        <v>2</v>
      </c>
      <c r="E25" s="15">
        <f t="shared" si="10"/>
        <v>3</v>
      </c>
      <c r="F25" s="15">
        <f t="shared" si="10"/>
        <v>4</v>
      </c>
      <c r="G25" s="15">
        <f t="shared" si="10"/>
        <v>5</v>
      </c>
      <c r="H25" s="15">
        <f t="shared" si="10"/>
        <v>6</v>
      </c>
      <c r="I25" s="15">
        <f t="shared" si="10"/>
        <v>7</v>
      </c>
      <c r="J25" s="15">
        <f t="shared" si="10"/>
        <v>8</v>
      </c>
      <c r="K25" s="15">
        <f t="shared" si="10"/>
        <v>9</v>
      </c>
      <c r="L25" s="15">
        <f t="shared" si="10"/>
        <v>10</v>
      </c>
      <c r="M25" s="15">
        <f t="shared" si="10"/>
        <v>11</v>
      </c>
      <c r="N25" s="15">
        <f t="shared" si="10"/>
        <v>12</v>
      </c>
      <c r="O25" s="15">
        <f t="shared" si="10"/>
        <v>13</v>
      </c>
      <c r="P25" s="15">
        <f t="shared" si="10"/>
        <v>14</v>
      </c>
      <c r="Q25" s="15">
        <f t="shared" si="10"/>
        <v>15</v>
      </c>
      <c r="R25" s="15">
        <f t="shared" si="10"/>
        <v>16</v>
      </c>
      <c r="S25" s="15">
        <f t="shared" si="10"/>
        <v>17</v>
      </c>
      <c r="T25" s="15">
        <f t="shared" si="10"/>
        <v>18</v>
      </c>
      <c r="U25" s="15">
        <f t="shared" si="10"/>
        <v>19</v>
      </c>
      <c r="V25" s="15">
        <f t="shared" si="10"/>
        <v>20</v>
      </c>
      <c r="W25" s="15">
        <f t="shared" si="10"/>
        <v>21</v>
      </c>
      <c r="X25" s="15">
        <f t="shared" si="10"/>
        <v>22</v>
      </c>
      <c r="Y25" s="15">
        <f t="shared" si="10"/>
        <v>23</v>
      </c>
      <c r="Z25" s="15">
        <f t="shared" si="10"/>
        <v>24</v>
      </c>
      <c r="AA25" s="15">
        <f t="shared" si="10"/>
        <v>25</v>
      </c>
      <c r="AB25" s="15">
        <f t="shared" si="10"/>
        <v>26</v>
      </c>
      <c r="AC25" s="15">
        <f t="shared" si="10"/>
        <v>27</v>
      </c>
      <c r="AD25" s="15">
        <f t="shared" si="10"/>
        <v>28</v>
      </c>
      <c r="AE25" s="15">
        <f t="shared" si="10"/>
        <v>29</v>
      </c>
      <c r="AF25" s="15">
        <f t="shared" si="10"/>
        <v>30</v>
      </c>
      <c r="AG25" s="15">
        <f t="shared" si="10"/>
        <v>31</v>
      </c>
      <c r="AH25" s="15">
        <f t="shared" si="10"/>
        <v>32</v>
      </c>
      <c r="AI25" s="15">
        <f t="shared" si="10"/>
        <v>33</v>
      </c>
      <c r="AJ25" s="15">
        <f t="shared" si="10"/>
        <v>34</v>
      </c>
      <c r="AK25" s="15">
        <f t="shared" si="10"/>
        <v>35</v>
      </c>
      <c r="AL25" s="15">
        <f t="shared" si="10"/>
        <v>36</v>
      </c>
      <c r="AM25" s="15">
        <f t="shared" si="10"/>
        <v>37</v>
      </c>
      <c r="AN25" s="15">
        <f t="shared" si="10"/>
        <v>38</v>
      </c>
      <c r="AO25" s="15">
        <f t="shared" si="10"/>
        <v>39</v>
      </c>
      <c r="AP25" s="15">
        <f t="shared" si="10"/>
        <v>40</v>
      </c>
    </row>
    <row r="26" spans="1:42" s="69" customFormat="1" ht="12.75" customHeight="1">
      <c r="A26" s="72"/>
      <c r="B26" s="16" t="s">
        <v>15</v>
      </c>
      <c r="C26" s="76">
        <f ca="1">Selection!E29</f>
        <v>4.5072624999999991E-2</v>
      </c>
      <c r="D26" s="76">
        <f ca="1">C26</f>
        <v>4.5072624999999991E-2</v>
      </c>
      <c r="E26" s="76">
        <f t="shared" ref="E26:AP26" ca="1" si="11">D26</f>
        <v>4.5072624999999991E-2</v>
      </c>
      <c r="F26" s="76">
        <f t="shared" ca="1" si="11"/>
        <v>4.5072624999999991E-2</v>
      </c>
      <c r="G26" s="76">
        <f t="shared" ca="1" si="11"/>
        <v>4.5072624999999991E-2</v>
      </c>
      <c r="H26" s="76">
        <f t="shared" ca="1" si="11"/>
        <v>4.5072624999999991E-2</v>
      </c>
      <c r="I26" s="76">
        <f t="shared" ca="1" si="11"/>
        <v>4.5072624999999991E-2</v>
      </c>
      <c r="J26" s="76">
        <f t="shared" ca="1" si="11"/>
        <v>4.5072624999999991E-2</v>
      </c>
      <c r="K26" s="76">
        <f t="shared" ca="1" si="11"/>
        <v>4.5072624999999991E-2</v>
      </c>
      <c r="L26" s="76">
        <f t="shared" ca="1" si="11"/>
        <v>4.5072624999999991E-2</v>
      </c>
      <c r="M26" s="76">
        <f t="shared" ca="1" si="11"/>
        <v>4.5072624999999991E-2</v>
      </c>
      <c r="N26" s="76">
        <f t="shared" ca="1" si="11"/>
        <v>4.5072624999999991E-2</v>
      </c>
      <c r="O26" s="76">
        <f t="shared" ca="1" si="11"/>
        <v>4.5072624999999991E-2</v>
      </c>
      <c r="P26" s="76">
        <f t="shared" ca="1" si="11"/>
        <v>4.5072624999999991E-2</v>
      </c>
      <c r="Q26" s="76">
        <f t="shared" ca="1" si="11"/>
        <v>4.5072624999999991E-2</v>
      </c>
      <c r="R26" s="76">
        <f t="shared" ca="1" si="11"/>
        <v>4.5072624999999991E-2</v>
      </c>
      <c r="S26" s="76">
        <f t="shared" ca="1" si="11"/>
        <v>4.5072624999999991E-2</v>
      </c>
      <c r="T26" s="76">
        <f t="shared" ca="1" si="11"/>
        <v>4.5072624999999991E-2</v>
      </c>
      <c r="U26" s="76">
        <f t="shared" ca="1" si="11"/>
        <v>4.5072624999999991E-2</v>
      </c>
      <c r="V26" s="76">
        <f t="shared" ca="1" si="11"/>
        <v>4.5072624999999991E-2</v>
      </c>
      <c r="W26" s="76">
        <f t="shared" ca="1" si="11"/>
        <v>4.5072624999999991E-2</v>
      </c>
      <c r="X26" s="76">
        <f t="shared" ca="1" si="11"/>
        <v>4.5072624999999991E-2</v>
      </c>
      <c r="Y26" s="76">
        <f t="shared" ca="1" si="11"/>
        <v>4.5072624999999991E-2</v>
      </c>
      <c r="Z26" s="76">
        <f t="shared" ca="1" si="11"/>
        <v>4.5072624999999991E-2</v>
      </c>
      <c r="AA26" s="76">
        <f t="shared" ca="1" si="11"/>
        <v>4.5072624999999991E-2</v>
      </c>
      <c r="AB26" s="76">
        <f t="shared" ca="1" si="11"/>
        <v>4.5072624999999991E-2</v>
      </c>
      <c r="AC26" s="76">
        <f t="shared" ca="1" si="11"/>
        <v>4.5072624999999991E-2</v>
      </c>
      <c r="AD26" s="76">
        <f t="shared" ca="1" si="11"/>
        <v>4.5072624999999991E-2</v>
      </c>
      <c r="AE26" s="76">
        <f t="shared" ca="1" si="11"/>
        <v>4.5072624999999991E-2</v>
      </c>
      <c r="AF26" s="76">
        <f t="shared" ca="1" si="11"/>
        <v>4.5072624999999991E-2</v>
      </c>
      <c r="AG26" s="76">
        <f t="shared" ca="1" si="11"/>
        <v>4.5072624999999991E-2</v>
      </c>
      <c r="AH26" s="76">
        <f t="shared" ca="1" si="11"/>
        <v>4.5072624999999991E-2</v>
      </c>
      <c r="AI26" s="76">
        <f t="shared" ca="1" si="11"/>
        <v>4.5072624999999991E-2</v>
      </c>
      <c r="AJ26" s="76">
        <f t="shared" ca="1" si="11"/>
        <v>4.5072624999999991E-2</v>
      </c>
      <c r="AK26" s="76">
        <f t="shared" ca="1" si="11"/>
        <v>4.5072624999999991E-2</v>
      </c>
      <c r="AL26" s="76">
        <f t="shared" ca="1" si="11"/>
        <v>4.5072624999999991E-2</v>
      </c>
      <c r="AM26" s="76">
        <f t="shared" ca="1" si="11"/>
        <v>4.5072624999999991E-2</v>
      </c>
      <c r="AN26" s="76">
        <f t="shared" ca="1" si="11"/>
        <v>4.5072624999999991E-2</v>
      </c>
      <c r="AO26" s="76">
        <f t="shared" ca="1" si="11"/>
        <v>4.5072624999999991E-2</v>
      </c>
      <c r="AP26" s="76">
        <f t="shared" ca="1" si="11"/>
        <v>4.5072624999999991E-2</v>
      </c>
    </row>
    <row r="27" spans="1:42" ht="12.75" customHeight="1">
      <c r="B27" s="13" t="s">
        <v>39</v>
      </c>
      <c r="C27" s="74">
        <f ca="1">Selection!E30</f>
        <v>1</v>
      </c>
      <c r="D27" s="74">
        <f ca="1">+C27</f>
        <v>1</v>
      </c>
      <c r="E27" s="74">
        <f t="shared" ref="E27:AP27" ca="1" si="12">+D27</f>
        <v>1</v>
      </c>
      <c r="F27" s="74">
        <f t="shared" ca="1" si="12"/>
        <v>1</v>
      </c>
      <c r="G27" s="74">
        <f t="shared" ca="1" si="12"/>
        <v>1</v>
      </c>
      <c r="H27" s="74">
        <f t="shared" ca="1" si="12"/>
        <v>1</v>
      </c>
      <c r="I27" s="74">
        <f t="shared" ca="1" si="12"/>
        <v>1</v>
      </c>
      <c r="J27" s="74">
        <f t="shared" ca="1" si="12"/>
        <v>1</v>
      </c>
      <c r="K27" s="74">
        <f t="shared" ca="1" si="12"/>
        <v>1</v>
      </c>
      <c r="L27" s="74">
        <f t="shared" ca="1" si="12"/>
        <v>1</v>
      </c>
      <c r="M27" s="74">
        <f t="shared" ca="1" si="12"/>
        <v>1</v>
      </c>
      <c r="N27" s="74">
        <f t="shared" ca="1" si="12"/>
        <v>1</v>
      </c>
      <c r="O27" s="74">
        <f t="shared" ca="1" si="12"/>
        <v>1</v>
      </c>
      <c r="P27" s="74">
        <f t="shared" ca="1" si="12"/>
        <v>1</v>
      </c>
      <c r="Q27" s="74">
        <f t="shared" ca="1" si="12"/>
        <v>1</v>
      </c>
      <c r="R27" s="74">
        <f t="shared" ca="1" si="12"/>
        <v>1</v>
      </c>
      <c r="S27" s="74">
        <f t="shared" ca="1" si="12"/>
        <v>1</v>
      </c>
      <c r="T27" s="74">
        <f t="shared" ca="1" si="12"/>
        <v>1</v>
      </c>
      <c r="U27" s="74">
        <f t="shared" ca="1" si="12"/>
        <v>1</v>
      </c>
      <c r="V27" s="74">
        <f t="shared" ca="1" si="12"/>
        <v>1</v>
      </c>
      <c r="W27" s="74">
        <f t="shared" ca="1" si="12"/>
        <v>1</v>
      </c>
      <c r="X27" s="74">
        <f t="shared" ca="1" si="12"/>
        <v>1</v>
      </c>
      <c r="Y27" s="74">
        <f t="shared" ca="1" si="12"/>
        <v>1</v>
      </c>
      <c r="Z27" s="74">
        <f t="shared" ca="1" si="12"/>
        <v>1</v>
      </c>
      <c r="AA27" s="74">
        <f t="shared" ca="1" si="12"/>
        <v>1</v>
      </c>
      <c r="AB27" s="74">
        <f t="shared" ca="1" si="12"/>
        <v>1</v>
      </c>
      <c r="AC27" s="74">
        <f t="shared" ca="1" si="12"/>
        <v>1</v>
      </c>
      <c r="AD27" s="74">
        <f t="shared" ca="1" si="12"/>
        <v>1</v>
      </c>
      <c r="AE27" s="74">
        <f t="shared" ca="1" si="12"/>
        <v>1</v>
      </c>
      <c r="AF27" s="74">
        <f t="shared" ca="1" si="12"/>
        <v>1</v>
      </c>
      <c r="AG27" s="74">
        <f t="shared" ca="1" si="12"/>
        <v>1</v>
      </c>
      <c r="AH27" s="74">
        <f t="shared" ca="1" si="12"/>
        <v>1</v>
      </c>
      <c r="AI27" s="74">
        <f t="shared" ca="1" si="12"/>
        <v>1</v>
      </c>
      <c r="AJ27" s="74">
        <f t="shared" ca="1" si="12"/>
        <v>1</v>
      </c>
      <c r="AK27" s="74">
        <f t="shared" ca="1" si="12"/>
        <v>1</v>
      </c>
      <c r="AL27" s="74">
        <f t="shared" ca="1" si="12"/>
        <v>1</v>
      </c>
      <c r="AM27" s="74">
        <f t="shared" ca="1" si="12"/>
        <v>1</v>
      </c>
      <c r="AN27" s="74">
        <f t="shared" ca="1" si="12"/>
        <v>1</v>
      </c>
      <c r="AO27" s="74">
        <f t="shared" ca="1" si="12"/>
        <v>1</v>
      </c>
      <c r="AP27" s="74">
        <f t="shared" ca="1" si="12"/>
        <v>1</v>
      </c>
    </row>
    <row r="28" spans="1:42" ht="12.75" customHeight="1">
      <c r="B28" s="13" t="s">
        <v>40</v>
      </c>
      <c r="C28" s="74">
        <f ca="1">C27*C26</f>
        <v>4.5072624999999991E-2</v>
      </c>
      <c r="D28" s="74">
        <f t="shared" ref="D28:AP28" ca="1" si="13">D27*D26</f>
        <v>4.5072624999999991E-2</v>
      </c>
      <c r="E28" s="74">
        <f t="shared" ca="1" si="13"/>
        <v>4.5072624999999991E-2</v>
      </c>
      <c r="F28" s="74">
        <f t="shared" ca="1" si="13"/>
        <v>4.5072624999999991E-2</v>
      </c>
      <c r="G28" s="74">
        <f t="shared" ca="1" si="13"/>
        <v>4.5072624999999991E-2</v>
      </c>
      <c r="H28" s="74">
        <f t="shared" ca="1" si="13"/>
        <v>4.5072624999999991E-2</v>
      </c>
      <c r="I28" s="74">
        <f t="shared" ca="1" si="13"/>
        <v>4.5072624999999991E-2</v>
      </c>
      <c r="J28" s="74">
        <f t="shared" ca="1" si="13"/>
        <v>4.5072624999999991E-2</v>
      </c>
      <c r="K28" s="74">
        <f t="shared" ca="1" si="13"/>
        <v>4.5072624999999991E-2</v>
      </c>
      <c r="L28" s="74">
        <f t="shared" ca="1" si="13"/>
        <v>4.5072624999999991E-2</v>
      </c>
      <c r="M28" s="74">
        <f t="shared" ca="1" si="13"/>
        <v>4.5072624999999991E-2</v>
      </c>
      <c r="N28" s="74">
        <f t="shared" ca="1" si="13"/>
        <v>4.5072624999999991E-2</v>
      </c>
      <c r="O28" s="74">
        <f t="shared" ca="1" si="13"/>
        <v>4.5072624999999991E-2</v>
      </c>
      <c r="P28" s="74">
        <f t="shared" ca="1" si="13"/>
        <v>4.5072624999999991E-2</v>
      </c>
      <c r="Q28" s="74">
        <f t="shared" ca="1" si="13"/>
        <v>4.5072624999999991E-2</v>
      </c>
      <c r="R28" s="74">
        <f t="shared" ca="1" si="13"/>
        <v>4.5072624999999991E-2</v>
      </c>
      <c r="S28" s="74">
        <f t="shared" ca="1" si="13"/>
        <v>4.5072624999999991E-2</v>
      </c>
      <c r="T28" s="74">
        <f t="shared" ca="1" si="13"/>
        <v>4.5072624999999991E-2</v>
      </c>
      <c r="U28" s="74">
        <f t="shared" ca="1" si="13"/>
        <v>4.5072624999999991E-2</v>
      </c>
      <c r="V28" s="74">
        <f t="shared" ca="1" si="13"/>
        <v>4.5072624999999991E-2</v>
      </c>
      <c r="W28" s="74">
        <f t="shared" ca="1" si="13"/>
        <v>4.5072624999999991E-2</v>
      </c>
      <c r="X28" s="74">
        <f t="shared" ca="1" si="13"/>
        <v>4.5072624999999991E-2</v>
      </c>
      <c r="Y28" s="74">
        <f t="shared" ca="1" si="13"/>
        <v>4.5072624999999991E-2</v>
      </c>
      <c r="Z28" s="74">
        <f t="shared" ca="1" si="13"/>
        <v>4.5072624999999991E-2</v>
      </c>
      <c r="AA28" s="74">
        <f t="shared" ca="1" si="13"/>
        <v>4.5072624999999991E-2</v>
      </c>
      <c r="AB28" s="74">
        <f t="shared" ca="1" si="13"/>
        <v>4.5072624999999991E-2</v>
      </c>
      <c r="AC28" s="74">
        <f t="shared" ca="1" si="13"/>
        <v>4.5072624999999991E-2</v>
      </c>
      <c r="AD28" s="74">
        <f t="shared" ca="1" si="13"/>
        <v>4.5072624999999991E-2</v>
      </c>
      <c r="AE28" s="74">
        <f t="shared" ca="1" si="13"/>
        <v>4.5072624999999991E-2</v>
      </c>
      <c r="AF28" s="74">
        <f t="shared" ca="1" si="13"/>
        <v>4.5072624999999991E-2</v>
      </c>
      <c r="AG28" s="74">
        <f t="shared" ca="1" si="13"/>
        <v>4.5072624999999991E-2</v>
      </c>
      <c r="AH28" s="74">
        <f t="shared" ca="1" si="13"/>
        <v>4.5072624999999991E-2</v>
      </c>
      <c r="AI28" s="74">
        <f t="shared" ca="1" si="13"/>
        <v>4.5072624999999991E-2</v>
      </c>
      <c r="AJ28" s="74">
        <f t="shared" ca="1" si="13"/>
        <v>4.5072624999999991E-2</v>
      </c>
      <c r="AK28" s="74">
        <f t="shared" ca="1" si="13"/>
        <v>4.5072624999999991E-2</v>
      </c>
      <c r="AL28" s="74">
        <f t="shared" ca="1" si="13"/>
        <v>4.5072624999999991E-2</v>
      </c>
      <c r="AM28" s="74">
        <f t="shared" ca="1" si="13"/>
        <v>4.5072624999999991E-2</v>
      </c>
      <c r="AN28" s="74">
        <f t="shared" ca="1" si="13"/>
        <v>4.5072624999999991E-2</v>
      </c>
      <c r="AO28" s="74">
        <f t="shared" ca="1" si="13"/>
        <v>4.5072624999999991E-2</v>
      </c>
      <c r="AP28" s="74">
        <f t="shared" ca="1" si="13"/>
        <v>4.5072624999999991E-2</v>
      </c>
    </row>
    <row r="29" spans="1:42" ht="13.5" customHeight="1" thickBot="1">
      <c r="B29" s="17" t="s">
        <v>41</v>
      </c>
      <c r="C29" s="36">
        <f t="shared" ref="C29:AP29" ca="1" si="14">C28*C17</f>
        <v>2.577769100295486E-3</v>
      </c>
      <c r="D29" s="36">
        <f t="shared" ca="1" si="14"/>
        <v>2.5116724566981658E-3</v>
      </c>
      <c r="E29" s="36">
        <f t="shared" ca="1" si="14"/>
        <v>2.4455758131008455E-3</v>
      </c>
      <c r="F29" s="36">
        <f t="shared" ca="1" si="14"/>
        <v>2.3794791695035257E-3</v>
      </c>
      <c r="G29" s="36">
        <f t="shared" ca="1" si="14"/>
        <v>2.3133825259062054E-3</v>
      </c>
      <c r="H29" s="36">
        <f t="shared" ca="1" si="14"/>
        <v>2.2472858823088851E-3</v>
      </c>
      <c r="I29" s="36">
        <f t="shared" ca="1" si="14"/>
        <v>2.1811892387115653E-3</v>
      </c>
      <c r="J29" s="36">
        <f t="shared" ca="1" si="14"/>
        <v>2.115092595114245E-3</v>
      </c>
      <c r="K29" s="36">
        <f t="shared" ca="1" si="14"/>
        <v>2.0489959515169248E-3</v>
      </c>
      <c r="L29" s="36">
        <f t="shared" ca="1" si="14"/>
        <v>1.9828993079196045E-3</v>
      </c>
      <c r="M29" s="36">
        <f t="shared" ca="1" si="14"/>
        <v>1.9168026643222847E-3</v>
      </c>
      <c r="N29" s="36">
        <f t="shared" ca="1" si="14"/>
        <v>1.8507060207249646E-3</v>
      </c>
      <c r="O29" s="36">
        <f t="shared" ca="1" si="14"/>
        <v>1.7846093771276444E-3</v>
      </c>
      <c r="P29" s="36">
        <f t="shared" ca="1" si="14"/>
        <v>1.7185127335303241E-3</v>
      </c>
      <c r="Q29" s="36">
        <f t="shared" ca="1" si="14"/>
        <v>1.6524160899330041E-3</v>
      </c>
      <c r="R29" s="36">
        <f t="shared" ca="1" si="14"/>
        <v>1.5863194463356842E-3</v>
      </c>
      <c r="S29" s="36">
        <f t="shared" ca="1" si="14"/>
        <v>1.520222802738364E-3</v>
      </c>
      <c r="T29" s="36">
        <f t="shared" ca="1" si="14"/>
        <v>1.4541261591410437E-3</v>
      </c>
      <c r="U29" s="36">
        <f t="shared" ca="1" si="14"/>
        <v>1.3880295155437236E-3</v>
      </c>
      <c r="V29" s="36">
        <f t="shared" ca="1" si="14"/>
        <v>1.3219328719464036E-3</v>
      </c>
      <c r="W29" s="36">
        <f t="shared" ca="1" si="14"/>
        <v>1.2558362283490833E-3</v>
      </c>
      <c r="X29" s="36">
        <f t="shared" ca="1" si="14"/>
        <v>1.1897395847517631E-3</v>
      </c>
      <c r="Y29" s="36">
        <f t="shared" ca="1" si="14"/>
        <v>1.1236429411544428E-3</v>
      </c>
      <c r="Z29" s="36">
        <f t="shared" ca="1" si="14"/>
        <v>1.0575462975571225E-3</v>
      </c>
      <c r="AA29" s="36">
        <f t="shared" ca="1" si="14"/>
        <v>9.9144965395980226E-4</v>
      </c>
      <c r="AB29" s="36">
        <f t="shared" ca="1" si="14"/>
        <v>9.2535301036248199E-4</v>
      </c>
      <c r="AC29" s="36">
        <f t="shared" ca="1" si="14"/>
        <v>8.5925636676516173E-4</v>
      </c>
      <c r="AD29" s="36">
        <f t="shared" ca="1" si="14"/>
        <v>7.9315972316784146E-4</v>
      </c>
      <c r="AE29" s="36">
        <f t="shared" ca="1" si="14"/>
        <v>7.2706307957052119E-4</v>
      </c>
      <c r="AF29" s="36">
        <f t="shared" ca="1" si="14"/>
        <v>6.6096643597320093E-4</v>
      </c>
      <c r="AG29" s="36">
        <f t="shared" ca="1" si="14"/>
        <v>5.9486979237588066E-4</v>
      </c>
      <c r="AH29" s="36">
        <f t="shared" ca="1" si="14"/>
        <v>5.287731487785604E-4</v>
      </c>
      <c r="AI29" s="36">
        <f t="shared" ca="1" si="14"/>
        <v>4.6267650518124007E-4</v>
      </c>
      <c r="AJ29" s="36">
        <f t="shared" ca="1" si="14"/>
        <v>3.9657986158391981E-4</v>
      </c>
      <c r="AK29" s="36">
        <f t="shared" ca="1" si="14"/>
        <v>3.3048321798659949E-4</v>
      </c>
      <c r="AL29" s="36">
        <f t="shared" ca="1" si="14"/>
        <v>2.6438657438927922E-4</v>
      </c>
      <c r="AM29" s="36">
        <f t="shared" ca="1" si="14"/>
        <v>1.9828993079195896E-4</v>
      </c>
      <c r="AN29" s="36">
        <f t="shared" ca="1" si="14"/>
        <v>1.3219328719463869E-4</v>
      </c>
      <c r="AO29" s="36">
        <f t="shared" ca="1" si="14"/>
        <v>6.6096643597318396E-5</v>
      </c>
      <c r="AP29" s="36">
        <f t="shared" ca="1" si="14"/>
        <v>0</v>
      </c>
    </row>
    <row r="30" spans="1:42">
      <c r="B30" s="1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42" ht="13.5" thickBot="1">
      <c r="B31" s="20" t="s">
        <v>29</v>
      </c>
      <c r="C31" s="21">
        <f>C19</f>
        <v>1</v>
      </c>
      <c r="D31" s="21">
        <f t="shared" ref="D31:AP31" si="15">D19</f>
        <v>2</v>
      </c>
      <c r="E31" s="21">
        <f t="shared" si="15"/>
        <v>3</v>
      </c>
      <c r="F31" s="21">
        <f t="shared" si="15"/>
        <v>4</v>
      </c>
      <c r="G31" s="21">
        <f t="shared" si="15"/>
        <v>5</v>
      </c>
      <c r="H31" s="21">
        <f t="shared" si="15"/>
        <v>6</v>
      </c>
      <c r="I31" s="21">
        <f t="shared" si="15"/>
        <v>7</v>
      </c>
      <c r="J31" s="21">
        <f t="shared" si="15"/>
        <v>8</v>
      </c>
      <c r="K31" s="21">
        <f t="shared" si="15"/>
        <v>9</v>
      </c>
      <c r="L31" s="21">
        <f t="shared" si="15"/>
        <v>10</v>
      </c>
      <c r="M31" s="21">
        <f t="shared" si="15"/>
        <v>11</v>
      </c>
      <c r="N31" s="21">
        <f t="shared" si="15"/>
        <v>12</v>
      </c>
      <c r="O31" s="21">
        <f t="shared" si="15"/>
        <v>13</v>
      </c>
      <c r="P31" s="21">
        <f t="shared" si="15"/>
        <v>14</v>
      </c>
      <c r="Q31" s="21">
        <f t="shared" si="15"/>
        <v>15</v>
      </c>
      <c r="R31" s="21">
        <f t="shared" si="15"/>
        <v>16</v>
      </c>
      <c r="S31" s="21">
        <f t="shared" si="15"/>
        <v>17</v>
      </c>
      <c r="T31" s="21">
        <f t="shared" si="15"/>
        <v>18</v>
      </c>
      <c r="U31" s="21">
        <f t="shared" si="15"/>
        <v>19</v>
      </c>
      <c r="V31" s="21">
        <f t="shared" si="15"/>
        <v>20</v>
      </c>
      <c r="W31" s="21">
        <f t="shared" si="15"/>
        <v>21</v>
      </c>
      <c r="X31" s="21">
        <f t="shared" si="15"/>
        <v>22</v>
      </c>
      <c r="Y31" s="21">
        <f t="shared" si="15"/>
        <v>23</v>
      </c>
      <c r="Z31" s="21">
        <f t="shared" si="15"/>
        <v>24</v>
      </c>
      <c r="AA31" s="21">
        <f t="shared" si="15"/>
        <v>25</v>
      </c>
      <c r="AB31" s="21">
        <f t="shared" si="15"/>
        <v>26</v>
      </c>
      <c r="AC31" s="21">
        <f t="shared" si="15"/>
        <v>27</v>
      </c>
      <c r="AD31" s="21">
        <f t="shared" si="15"/>
        <v>28</v>
      </c>
      <c r="AE31" s="21">
        <f t="shared" si="15"/>
        <v>29</v>
      </c>
      <c r="AF31" s="21">
        <f t="shared" si="15"/>
        <v>30</v>
      </c>
      <c r="AG31" s="21">
        <f t="shared" si="15"/>
        <v>31</v>
      </c>
      <c r="AH31" s="21">
        <f t="shared" si="15"/>
        <v>32</v>
      </c>
      <c r="AI31" s="21">
        <f t="shared" si="15"/>
        <v>33</v>
      </c>
      <c r="AJ31" s="21">
        <f t="shared" si="15"/>
        <v>34</v>
      </c>
      <c r="AK31" s="21">
        <f t="shared" si="15"/>
        <v>35</v>
      </c>
      <c r="AL31" s="21">
        <f t="shared" si="15"/>
        <v>36</v>
      </c>
      <c r="AM31" s="21">
        <f t="shared" si="15"/>
        <v>37</v>
      </c>
      <c r="AN31" s="21">
        <f t="shared" si="15"/>
        <v>38</v>
      </c>
      <c r="AO31" s="21">
        <f t="shared" si="15"/>
        <v>39</v>
      </c>
      <c r="AP31" s="21">
        <f t="shared" si="15"/>
        <v>40</v>
      </c>
    </row>
    <row r="32" spans="1:42">
      <c r="B32" s="16" t="s">
        <v>45</v>
      </c>
      <c r="C32" s="76">
        <f ca="1">+Selection!E35</f>
        <v>0</v>
      </c>
      <c r="D32" s="76">
        <f ca="1">C32</f>
        <v>0</v>
      </c>
      <c r="E32" s="76">
        <f t="shared" ref="E32:AP32" ca="1" si="16">D32</f>
        <v>0</v>
      </c>
      <c r="F32" s="76">
        <f t="shared" ca="1" si="16"/>
        <v>0</v>
      </c>
      <c r="G32" s="76">
        <f t="shared" ca="1" si="16"/>
        <v>0</v>
      </c>
      <c r="H32" s="76">
        <f t="shared" ca="1" si="16"/>
        <v>0</v>
      </c>
      <c r="I32" s="76">
        <f t="shared" ca="1" si="16"/>
        <v>0</v>
      </c>
      <c r="J32" s="76">
        <f t="shared" ca="1" si="16"/>
        <v>0</v>
      </c>
      <c r="K32" s="76">
        <f t="shared" ca="1" si="16"/>
        <v>0</v>
      </c>
      <c r="L32" s="76">
        <f t="shared" ca="1" si="16"/>
        <v>0</v>
      </c>
      <c r="M32" s="76">
        <f t="shared" ca="1" si="16"/>
        <v>0</v>
      </c>
      <c r="N32" s="76">
        <f t="shared" ca="1" si="16"/>
        <v>0</v>
      </c>
      <c r="O32" s="76">
        <f t="shared" ca="1" si="16"/>
        <v>0</v>
      </c>
      <c r="P32" s="76">
        <f t="shared" ca="1" si="16"/>
        <v>0</v>
      </c>
      <c r="Q32" s="76">
        <f t="shared" ca="1" si="16"/>
        <v>0</v>
      </c>
      <c r="R32" s="76">
        <f t="shared" ca="1" si="16"/>
        <v>0</v>
      </c>
      <c r="S32" s="76">
        <f t="shared" ca="1" si="16"/>
        <v>0</v>
      </c>
      <c r="T32" s="76">
        <f t="shared" ca="1" si="16"/>
        <v>0</v>
      </c>
      <c r="U32" s="76">
        <f t="shared" ca="1" si="16"/>
        <v>0</v>
      </c>
      <c r="V32" s="76">
        <f t="shared" ca="1" si="16"/>
        <v>0</v>
      </c>
      <c r="W32" s="76">
        <f t="shared" ca="1" si="16"/>
        <v>0</v>
      </c>
      <c r="X32" s="76">
        <f t="shared" ca="1" si="16"/>
        <v>0</v>
      </c>
      <c r="Y32" s="76">
        <f t="shared" ca="1" si="16"/>
        <v>0</v>
      </c>
      <c r="Z32" s="76">
        <f t="shared" ca="1" si="16"/>
        <v>0</v>
      </c>
      <c r="AA32" s="76">
        <f t="shared" ca="1" si="16"/>
        <v>0</v>
      </c>
      <c r="AB32" s="76">
        <f t="shared" ca="1" si="16"/>
        <v>0</v>
      </c>
      <c r="AC32" s="76">
        <f t="shared" ca="1" si="16"/>
        <v>0</v>
      </c>
      <c r="AD32" s="76">
        <f t="shared" ca="1" si="16"/>
        <v>0</v>
      </c>
      <c r="AE32" s="76">
        <f t="shared" ca="1" si="16"/>
        <v>0</v>
      </c>
      <c r="AF32" s="76">
        <f t="shared" ca="1" si="16"/>
        <v>0</v>
      </c>
      <c r="AG32" s="76">
        <f t="shared" ca="1" si="16"/>
        <v>0</v>
      </c>
      <c r="AH32" s="76">
        <f t="shared" ca="1" si="16"/>
        <v>0</v>
      </c>
      <c r="AI32" s="76">
        <f t="shared" ca="1" si="16"/>
        <v>0</v>
      </c>
      <c r="AJ32" s="76">
        <f t="shared" ca="1" si="16"/>
        <v>0</v>
      </c>
      <c r="AK32" s="76">
        <f t="shared" ca="1" si="16"/>
        <v>0</v>
      </c>
      <c r="AL32" s="76">
        <f t="shared" ca="1" si="16"/>
        <v>0</v>
      </c>
      <c r="AM32" s="76">
        <f t="shared" ca="1" si="16"/>
        <v>0</v>
      </c>
      <c r="AN32" s="76">
        <f t="shared" ca="1" si="16"/>
        <v>0</v>
      </c>
      <c r="AO32" s="76">
        <f t="shared" ca="1" si="16"/>
        <v>0</v>
      </c>
      <c r="AP32" s="76">
        <f t="shared" ca="1" si="16"/>
        <v>0</v>
      </c>
    </row>
    <row r="33" spans="2:42" ht="13.5" thickBot="1">
      <c r="B33" s="17" t="s">
        <v>46</v>
      </c>
      <c r="C33" s="36">
        <f ca="1">((1/(1-C32))-1)*C23</f>
        <v>0</v>
      </c>
      <c r="D33" s="36">
        <f ca="1">((1/(1-D32))-1)*D23</f>
        <v>0</v>
      </c>
      <c r="E33" s="36">
        <f t="shared" ref="E33:AP33" ca="1" si="17">((1/(1-E32))-1)*E23</f>
        <v>0</v>
      </c>
      <c r="F33" s="36">
        <f t="shared" ca="1" si="17"/>
        <v>0</v>
      </c>
      <c r="G33" s="36">
        <f t="shared" ca="1" si="17"/>
        <v>0</v>
      </c>
      <c r="H33" s="36">
        <f t="shared" ca="1" si="17"/>
        <v>0</v>
      </c>
      <c r="I33" s="36">
        <f t="shared" ca="1" si="17"/>
        <v>0</v>
      </c>
      <c r="J33" s="36">
        <f t="shared" ca="1" si="17"/>
        <v>0</v>
      </c>
      <c r="K33" s="36">
        <f t="shared" ca="1" si="17"/>
        <v>0</v>
      </c>
      <c r="L33" s="36">
        <f t="shared" ca="1" si="17"/>
        <v>0</v>
      </c>
      <c r="M33" s="36">
        <f t="shared" ca="1" si="17"/>
        <v>0</v>
      </c>
      <c r="N33" s="36">
        <f t="shared" ca="1" si="17"/>
        <v>0</v>
      </c>
      <c r="O33" s="36">
        <f t="shared" ca="1" si="17"/>
        <v>0</v>
      </c>
      <c r="P33" s="36">
        <f t="shared" ca="1" si="17"/>
        <v>0</v>
      </c>
      <c r="Q33" s="36">
        <f t="shared" ca="1" si="17"/>
        <v>0</v>
      </c>
      <c r="R33" s="36">
        <f t="shared" ca="1" si="17"/>
        <v>0</v>
      </c>
      <c r="S33" s="36">
        <f t="shared" ca="1" si="17"/>
        <v>0</v>
      </c>
      <c r="T33" s="36">
        <f t="shared" ca="1" si="17"/>
        <v>0</v>
      </c>
      <c r="U33" s="36">
        <f t="shared" ca="1" si="17"/>
        <v>0</v>
      </c>
      <c r="V33" s="36">
        <f t="shared" ca="1" si="17"/>
        <v>0</v>
      </c>
      <c r="W33" s="36">
        <f t="shared" ca="1" si="17"/>
        <v>0</v>
      </c>
      <c r="X33" s="36">
        <f t="shared" ca="1" si="17"/>
        <v>0</v>
      </c>
      <c r="Y33" s="36">
        <f t="shared" ca="1" si="17"/>
        <v>0</v>
      </c>
      <c r="Z33" s="36">
        <f t="shared" ca="1" si="17"/>
        <v>0</v>
      </c>
      <c r="AA33" s="36">
        <f t="shared" ca="1" si="17"/>
        <v>0</v>
      </c>
      <c r="AB33" s="36">
        <f t="shared" ca="1" si="17"/>
        <v>0</v>
      </c>
      <c r="AC33" s="36">
        <f t="shared" ca="1" si="17"/>
        <v>0</v>
      </c>
      <c r="AD33" s="36">
        <f t="shared" ca="1" si="17"/>
        <v>0</v>
      </c>
      <c r="AE33" s="36">
        <f t="shared" ca="1" si="17"/>
        <v>0</v>
      </c>
      <c r="AF33" s="36">
        <f t="shared" ca="1" si="17"/>
        <v>0</v>
      </c>
      <c r="AG33" s="36">
        <f t="shared" ca="1" si="17"/>
        <v>0</v>
      </c>
      <c r="AH33" s="36">
        <f t="shared" ca="1" si="17"/>
        <v>0</v>
      </c>
      <c r="AI33" s="36">
        <f t="shared" ca="1" si="17"/>
        <v>0</v>
      </c>
      <c r="AJ33" s="36">
        <f t="shared" ca="1" si="17"/>
        <v>0</v>
      </c>
      <c r="AK33" s="36">
        <f t="shared" ca="1" si="17"/>
        <v>0</v>
      </c>
      <c r="AL33" s="36">
        <f t="shared" ca="1" si="17"/>
        <v>0</v>
      </c>
      <c r="AM33" s="36">
        <f t="shared" ca="1" si="17"/>
        <v>0</v>
      </c>
      <c r="AN33" s="36">
        <f t="shared" ca="1" si="17"/>
        <v>0</v>
      </c>
      <c r="AO33" s="36">
        <f t="shared" ca="1" si="17"/>
        <v>0</v>
      </c>
      <c r="AP33" s="36">
        <f t="shared" ca="1" si="17"/>
        <v>0</v>
      </c>
    </row>
    <row r="34" spans="2:42">
      <c r="B34" s="12"/>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spans="2:42" ht="13.5" thickBot="1">
      <c r="B35" s="20" t="s">
        <v>29</v>
      </c>
      <c r="C35" s="21">
        <f>C31</f>
        <v>1</v>
      </c>
      <c r="D35" s="21">
        <f t="shared" ref="D35:AP35" si="18">D31</f>
        <v>2</v>
      </c>
      <c r="E35" s="21">
        <f t="shared" si="18"/>
        <v>3</v>
      </c>
      <c r="F35" s="21">
        <f t="shared" si="18"/>
        <v>4</v>
      </c>
      <c r="G35" s="21">
        <f t="shared" si="18"/>
        <v>5</v>
      </c>
      <c r="H35" s="21">
        <f t="shared" si="18"/>
        <v>6</v>
      </c>
      <c r="I35" s="21">
        <f t="shared" si="18"/>
        <v>7</v>
      </c>
      <c r="J35" s="21">
        <f t="shared" si="18"/>
        <v>8</v>
      </c>
      <c r="K35" s="21">
        <f t="shared" si="18"/>
        <v>9</v>
      </c>
      <c r="L35" s="21">
        <f t="shared" si="18"/>
        <v>10</v>
      </c>
      <c r="M35" s="21">
        <f t="shared" si="18"/>
        <v>11</v>
      </c>
      <c r="N35" s="21">
        <f t="shared" si="18"/>
        <v>12</v>
      </c>
      <c r="O35" s="21">
        <f t="shared" si="18"/>
        <v>13</v>
      </c>
      <c r="P35" s="21">
        <f t="shared" si="18"/>
        <v>14</v>
      </c>
      <c r="Q35" s="21">
        <f t="shared" si="18"/>
        <v>15</v>
      </c>
      <c r="R35" s="21">
        <f t="shared" si="18"/>
        <v>16</v>
      </c>
      <c r="S35" s="21">
        <f t="shared" si="18"/>
        <v>17</v>
      </c>
      <c r="T35" s="21">
        <f t="shared" si="18"/>
        <v>18</v>
      </c>
      <c r="U35" s="21">
        <f t="shared" si="18"/>
        <v>19</v>
      </c>
      <c r="V35" s="21">
        <f t="shared" si="18"/>
        <v>20</v>
      </c>
      <c r="W35" s="21">
        <f t="shared" si="18"/>
        <v>21</v>
      </c>
      <c r="X35" s="21">
        <f t="shared" si="18"/>
        <v>22</v>
      </c>
      <c r="Y35" s="21">
        <f t="shared" si="18"/>
        <v>23</v>
      </c>
      <c r="Z35" s="21">
        <f t="shared" si="18"/>
        <v>24</v>
      </c>
      <c r="AA35" s="21">
        <f t="shared" si="18"/>
        <v>25</v>
      </c>
      <c r="AB35" s="21">
        <f t="shared" si="18"/>
        <v>26</v>
      </c>
      <c r="AC35" s="21">
        <f t="shared" si="18"/>
        <v>27</v>
      </c>
      <c r="AD35" s="21">
        <f t="shared" si="18"/>
        <v>28</v>
      </c>
      <c r="AE35" s="21">
        <f t="shared" si="18"/>
        <v>29</v>
      </c>
      <c r="AF35" s="21">
        <f t="shared" si="18"/>
        <v>30</v>
      </c>
      <c r="AG35" s="21">
        <f t="shared" si="18"/>
        <v>31</v>
      </c>
      <c r="AH35" s="21">
        <f t="shared" si="18"/>
        <v>32</v>
      </c>
      <c r="AI35" s="21">
        <f t="shared" si="18"/>
        <v>33</v>
      </c>
      <c r="AJ35" s="21">
        <f t="shared" si="18"/>
        <v>34</v>
      </c>
      <c r="AK35" s="21">
        <f t="shared" si="18"/>
        <v>35</v>
      </c>
      <c r="AL35" s="21">
        <f t="shared" si="18"/>
        <v>36</v>
      </c>
      <c r="AM35" s="21">
        <f t="shared" si="18"/>
        <v>37</v>
      </c>
      <c r="AN35" s="21">
        <f t="shared" si="18"/>
        <v>38</v>
      </c>
      <c r="AO35" s="21">
        <f t="shared" si="18"/>
        <v>39</v>
      </c>
      <c r="AP35" s="21">
        <f t="shared" si="18"/>
        <v>40</v>
      </c>
    </row>
    <row r="36" spans="2:42" ht="12.75" customHeight="1">
      <c r="B36" s="16" t="s">
        <v>24</v>
      </c>
      <c r="C36" s="76">
        <f ca="1">+Selection!E38</f>
        <v>0</v>
      </c>
      <c r="D36" s="76">
        <f ca="1">C36</f>
        <v>0</v>
      </c>
      <c r="E36" s="76">
        <f t="shared" ref="E36:AP36" ca="1" si="19">D36</f>
        <v>0</v>
      </c>
      <c r="F36" s="76">
        <f t="shared" ca="1" si="19"/>
        <v>0</v>
      </c>
      <c r="G36" s="76">
        <f t="shared" ca="1" si="19"/>
        <v>0</v>
      </c>
      <c r="H36" s="76">
        <f t="shared" ca="1" si="19"/>
        <v>0</v>
      </c>
      <c r="I36" s="76">
        <f t="shared" ca="1" si="19"/>
        <v>0</v>
      </c>
      <c r="J36" s="76">
        <f t="shared" ca="1" si="19"/>
        <v>0</v>
      </c>
      <c r="K36" s="76">
        <f t="shared" ca="1" si="19"/>
        <v>0</v>
      </c>
      <c r="L36" s="76">
        <f t="shared" ca="1" si="19"/>
        <v>0</v>
      </c>
      <c r="M36" s="76">
        <f t="shared" ca="1" si="19"/>
        <v>0</v>
      </c>
      <c r="N36" s="76">
        <f t="shared" ca="1" si="19"/>
        <v>0</v>
      </c>
      <c r="O36" s="76">
        <f t="shared" ca="1" si="19"/>
        <v>0</v>
      </c>
      <c r="P36" s="76">
        <f t="shared" ca="1" si="19"/>
        <v>0</v>
      </c>
      <c r="Q36" s="76">
        <f t="shared" ca="1" si="19"/>
        <v>0</v>
      </c>
      <c r="R36" s="76">
        <f t="shared" ca="1" si="19"/>
        <v>0</v>
      </c>
      <c r="S36" s="76">
        <f t="shared" ca="1" si="19"/>
        <v>0</v>
      </c>
      <c r="T36" s="76">
        <f t="shared" ca="1" si="19"/>
        <v>0</v>
      </c>
      <c r="U36" s="76">
        <f t="shared" ca="1" si="19"/>
        <v>0</v>
      </c>
      <c r="V36" s="76">
        <f t="shared" ca="1" si="19"/>
        <v>0</v>
      </c>
      <c r="W36" s="76">
        <f t="shared" ca="1" si="19"/>
        <v>0</v>
      </c>
      <c r="X36" s="76">
        <f t="shared" ca="1" si="19"/>
        <v>0</v>
      </c>
      <c r="Y36" s="76">
        <f t="shared" ca="1" si="19"/>
        <v>0</v>
      </c>
      <c r="Z36" s="76">
        <f t="shared" ca="1" si="19"/>
        <v>0</v>
      </c>
      <c r="AA36" s="76">
        <f t="shared" ca="1" si="19"/>
        <v>0</v>
      </c>
      <c r="AB36" s="76">
        <f t="shared" ca="1" si="19"/>
        <v>0</v>
      </c>
      <c r="AC36" s="76">
        <f t="shared" ca="1" si="19"/>
        <v>0</v>
      </c>
      <c r="AD36" s="76">
        <f t="shared" ca="1" si="19"/>
        <v>0</v>
      </c>
      <c r="AE36" s="76">
        <f t="shared" ca="1" si="19"/>
        <v>0</v>
      </c>
      <c r="AF36" s="76">
        <f t="shared" ca="1" si="19"/>
        <v>0</v>
      </c>
      <c r="AG36" s="76">
        <f t="shared" ca="1" si="19"/>
        <v>0</v>
      </c>
      <c r="AH36" s="76">
        <f t="shared" ca="1" si="19"/>
        <v>0</v>
      </c>
      <c r="AI36" s="76">
        <f t="shared" ca="1" si="19"/>
        <v>0</v>
      </c>
      <c r="AJ36" s="76">
        <f t="shared" ca="1" si="19"/>
        <v>0</v>
      </c>
      <c r="AK36" s="76">
        <f t="shared" ca="1" si="19"/>
        <v>0</v>
      </c>
      <c r="AL36" s="76">
        <f t="shared" ca="1" si="19"/>
        <v>0</v>
      </c>
      <c r="AM36" s="76">
        <f t="shared" ca="1" si="19"/>
        <v>0</v>
      </c>
      <c r="AN36" s="76">
        <f t="shared" ca="1" si="19"/>
        <v>0</v>
      </c>
      <c r="AO36" s="76">
        <f t="shared" ca="1" si="19"/>
        <v>0</v>
      </c>
      <c r="AP36" s="76">
        <f t="shared" ca="1" si="19"/>
        <v>0</v>
      </c>
    </row>
    <row r="37" spans="2:42">
      <c r="B37" s="13" t="s">
        <v>25</v>
      </c>
      <c r="C37" s="75">
        <f ca="1">IF((Selection!$E$39="Depreciated Cost"),C10,C6)</f>
        <v>5.7191457127147273E-2</v>
      </c>
      <c r="D37" s="75">
        <f ca="1">IF((Selection!$E$39="Depreciated Cost"),D10,D6)</f>
        <v>5.5725009508502475E-2</v>
      </c>
      <c r="E37" s="75">
        <f ca="1">IF((Selection!$E$39="Depreciated Cost"),E10,E6)</f>
        <v>5.425856188985767E-2</v>
      </c>
      <c r="F37" s="75">
        <f ca="1">IF((Selection!$E$39="Depreciated Cost"),F10,F6)</f>
        <v>5.2792114271212873E-2</v>
      </c>
      <c r="G37" s="75">
        <f ca="1">IF((Selection!$E$39="Depreciated Cost"),G10,G6)</f>
        <v>5.1325666652568068E-2</v>
      </c>
      <c r="H37" s="75">
        <f ca="1">IF((Selection!$E$39="Depreciated Cost"),H10,H6)</f>
        <v>4.9859219033923263E-2</v>
      </c>
      <c r="I37" s="75">
        <f ca="1">IF((Selection!$E$39="Depreciated Cost"),I10,I6)</f>
        <v>4.8392771415278465E-2</v>
      </c>
      <c r="J37" s="75">
        <f ca="1">IF((Selection!$E$39="Depreciated Cost"),J10,J6)</f>
        <v>4.6926323796633668E-2</v>
      </c>
      <c r="K37" s="75">
        <f ca="1">IF((Selection!$E$39="Depreciated Cost"),K10,K6)</f>
        <v>4.5459876177988863E-2</v>
      </c>
      <c r="L37" s="75">
        <f ca="1">IF((Selection!$E$39="Depreciated Cost"),L10,L6)</f>
        <v>4.3993428559344058E-2</v>
      </c>
      <c r="M37" s="75">
        <f ca="1">IF((Selection!$E$39="Depreciated Cost"),M10,M6)</f>
        <v>4.252698094069926E-2</v>
      </c>
      <c r="N37" s="75">
        <f ca="1">IF((Selection!$E$39="Depreciated Cost"),N10,N6)</f>
        <v>4.1060533322054463E-2</v>
      </c>
      <c r="O37" s="75">
        <f ca="1">IF((Selection!$E$39="Depreciated Cost"),O10,O6)</f>
        <v>3.9594085703409658E-2</v>
      </c>
      <c r="P37" s="75">
        <f ca="1">IF((Selection!$E$39="Depreciated Cost"),P10,P6)</f>
        <v>3.8127638084764853E-2</v>
      </c>
      <c r="Q37" s="75">
        <f ca="1">IF((Selection!$E$39="Depreciated Cost"),Q10,Q6)</f>
        <v>3.6661190466120055E-2</v>
      </c>
      <c r="R37" s="75">
        <f ca="1">IF((Selection!$E$39="Depreciated Cost"),R10,R6)</f>
        <v>3.5194742847475258E-2</v>
      </c>
      <c r="S37" s="75">
        <f ca="1">IF((Selection!$E$39="Depreciated Cost"),S10,S6)</f>
        <v>3.3728295228830453E-2</v>
      </c>
      <c r="T37" s="75">
        <f ca="1">IF((Selection!$E$39="Depreciated Cost"),T10,T6)</f>
        <v>3.2261847610185648E-2</v>
      </c>
      <c r="U37" s="75">
        <f ca="1">IF((Selection!$E$39="Depreciated Cost"),U10,U6)</f>
        <v>3.0795399991540851E-2</v>
      </c>
      <c r="V37" s="75">
        <f ca="1">IF((Selection!$E$39="Depreciated Cost"),V10,V6)</f>
        <v>2.9328952372896049E-2</v>
      </c>
      <c r="W37" s="75">
        <f ca="1">IF((Selection!$E$39="Depreciated Cost"),W10,W6)</f>
        <v>2.7862504754251248E-2</v>
      </c>
      <c r="X37" s="75">
        <f ca="1">IF((Selection!$E$39="Depreciated Cost"),X10,X6)</f>
        <v>2.6396057135606443E-2</v>
      </c>
      <c r="Y37" s="75">
        <f ca="1">IF((Selection!$E$39="Depreciated Cost"),Y10,Y6)</f>
        <v>2.4929609516961639E-2</v>
      </c>
      <c r="Z37" s="75">
        <f ca="1">IF((Selection!$E$39="Depreciated Cost"),Z10,Z6)</f>
        <v>2.3463161898316834E-2</v>
      </c>
      <c r="AA37" s="75">
        <f ca="1">IF((Selection!$E$39="Depreciated Cost"),AA10,AA6)</f>
        <v>2.1996714279672029E-2</v>
      </c>
      <c r="AB37" s="75">
        <f ca="1">IF((Selection!$E$39="Depreciated Cost"),AB10,AB6)</f>
        <v>2.0530266661027224E-2</v>
      </c>
      <c r="AC37" s="75">
        <f ca="1">IF((Selection!$E$39="Depreciated Cost"),AC10,AC6)</f>
        <v>1.906381904238242E-2</v>
      </c>
      <c r="AD37" s="75">
        <f ca="1">IF((Selection!$E$39="Depreciated Cost"),AD10,AD6)</f>
        <v>1.7597371423737615E-2</v>
      </c>
      <c r="AE37" s="75">
        <f ca="1">IF((Selection!$E$39="Depreciated Cost"),AE10,AE6)</f>
        <v>1.613092380509281E-2</v>
      </c>
      <c r="AF37" s="75">
        <f ca="1">IF((Selection!$E$39="Depreciated Cost"),AF10,AF6)</f>
        <v>1.4664476186448006E-2</v>
      </c>
      <c r="AG37" s="75">
        <f ca="1">IF((Selection!$E$39="Depreciated Cost"),AG10,AG6)</f>
        <v>1.3198028567803201E-2</v>
      </c>
      <c r="AH37" s="75">
        <f ca="1">IF((Selection!$E$39="Depreciated Cost"),AH10,AH6)</f>
        <v>1.1731580949158396E-2</v>
      </c>
      <c r="AI37" s="75">
        <f ca="1">IF((Selection!$E$39="Depreciated Cost"),AI10,AI6)</f>
        <v>1.0265133330513591E-2</v>
      </c>
      <c r="AJ37" s="75">
        <f ca="1">IF((Selection!$E$39="Depreciated Cost"),AJ10,AJ6)</f>
        <v>8.7986857118687867E-3</v>
      </c>
      <c r="AK37" s="75">
        <f ca="1">IF((Selection!$E$39="Depreciated Cost"),AK10,AK6)</f>
        <v>7.332238093223982E-3</v>
      </c>
      <c r="AL37" s="75">
        <f ca="1">IF((Selection!$E$39="Depreciated Cost"),AL10,AL6)</f>
        <v>5.8657904745791772E-3</v>
      </c>
      <c r="AM37" s="75">
        <f ca="1">IF((Selection!$E$39="Depreciated Cost"),AM10,AM6)</f>
        <v>4.3993428559343725E-3</v>
      </c>
      <c r="AN37" s="75">
        <f ca="1">IF((Selection!$E$39="Depreciated Cost"),AN10,AN6)</f>
        <v>2.9328952372895678E-3</v>
      </c>
      <c r="AO37" s="75">
        <f ca="1">IF((Selection!$E$39="Depreciated Cost"),AO10,AO6)</f>
        <v>1.4664476186447631E-3</v>
      </c>
      <c r="AP37" s="75">
        <f ca="1">IF((Selection!$E$39="Depreciated Cost"),AP10,AP6)</f>
        <v>0</v>
      </c>
    </row>
    <row r="38" spans="2:42" ht="13.5" thickBot="1">
      <c r="B38" s="17" t="s">
        <v>47</v>
      </c>
      <c r="C38" s="36">
        <f ca="1">IF(Selection!$E$19=Tax_Paying,C36*C37,)</f>
        <v>0</v>
      </c>
      <c r="D38" s="36">
        <f t="shared" ref="D38:AP38" ca="1" si="20">D37*D36</f>
        <v>0</v>
      </c>
      <c r="E38" s="36">
        <f t="shared" ca="1" si="20"/>
        <v>0</v>
      </c>
      <c r="F38" s="36">
        <f t="shared" ca="1" si="20"/>
        <v>0</v>
      </c>
      <c r="G38" s="36">
        <f t="shared" ca="1" si="20"/>
        <v>0</v>
      </c>
      <c r="H38" s="36">
        <f t="shared" ca="1" si="20"/>
        <v>0</v>
      </c>
      <c r="I38" s="36">
        <f t="shared" ca="1" si="20"/>
        <v>0</v>
      </c>
      <c r="J38" s="36">
        <f t="shared" ca="1" si="20"/>
        <v>0</v>
      </c>
      <c r="K38" s="36">
        <f t="shared" ca="1" si="20"/>
        <v>0</v>
      </c>
      <c r="L38" s="36">
        <f t="shared" ca="1" si="20"/>
        <v>0</v>
      </c>
      <c r="M38" s="36">
        <f t="shared" ca="1" si="20"/>
        <v>0</v>
      </c>
      <c r="N38" s="36">
        <f t="shared" ca="1" si="20"/>
        <v>0</v>
      </c>
      <c r="O38" s="36">
        <f t="shared" ca="1" si="20"/>
        <v>0</v>
      </c>
      <c r="P38" s="36">
        <f t="shared" ca="1" si="20"/>
        <v>0</v>
      </c>
      <c r="Q38" s="36">
        <f t="shared" ca="1" si="20"/>
        <v>0</v>
      </c>
      <c r="R38" s="36">
        <f t="shared" ca="1" si="20"/>
        <v>0</v>
      </c>
      <c r="S38" s="36">
        <f t="shared" ca="1" si="20"/>
        <v>0</v>
      </c>
      <c r="T38" s="36">
        <f t="shared" ca="1" si="20"/>
        <v>0</v>
      </c>
      <c r="U38" s="36">
        <f t="shared" ca="1" si="20"/>
        <v>0</v>
      </c>
      <c r="V38" s="36">
        <f t="shared" ca="1" si="20"/>
        <v>0</v>
      </c>
      <c r="W38" s="36">
        <f t="shared" ca="1" si="20"/>
        <v>0</v>
      </c>
      <c r="X38" s="36">
        <f t="shared" ca="1" si="20"/>
        <v>0</v>
      </c>
      <c r="Y38" s="36">
        <f t="shared" ca="1" si="20"/>
        <v>0</v>
      </c>
      <c r="Z38" s="36">
        <f t="shared" ca="1" si="20"/>
        <v>0</v>
      </c>
      <c r="AA38" s="36">
        <f t="shared" ca="1" si="20"/>
        <v>0</v>
      </c>
      <c r="AB38" s="36">
        <f t="shared" ca="1" si="20"/>
        <v>0</v>
      </c>
      <c r="AC38" s="36">
        <f t="shared" ca="1" si="20"/>
        <v>0</v>
      </c>
      <c r="AD38" s="36">
        <f t="shared" ca="1" si="20"/>
        <v>0</v>
      </c>
      <c r="AE38" s="36">
        <f t="shared" ca="1" si="20"/>
        <v>0</v>
      </c>
      <c r="AF38" s="36">
        <f t="shared" ca="1" si="20"/>
        <v>0</v>
      </c>
      <c r="AG38" s="36">
        <f t="shared" ca="1" si="20"/>
        <v>0</v>
      </c>
      <c r="AH38" s="36">
        <f t="shared" ca="1" si="20"/>
        <v>0</v>
      </c>
      <c r="AI38" s="36">
        <f t="shared" ca="1" si="20"/>
        <v>0</v>
      </c>
      <c r="AJ38" s="36">
        <f t="shared" ca="1" si="20"/>
        <v>0</v>
      </c>
      <c r="AK38" s="36">
        <f t="shared" ca="1" si="20"/>
        <v>0</v>
      </c>
      <c r="AL38" s="36">
        <f t="shared" ca="1" si="20"/>
        <v>0</v>
      </c>
      <c r="AM38" s="36">
        <f t="shared" ca="1" si="20"/>
        <v>0</v>
      </c>
      <c r="AN38" s="36">
        <f t="shared" ca="1" si="20"/>
        <v>0</v>
      </c>
      <c r="AO38" s="36">
        <f t="shared" ca="1" si="20"/>
        <v>0</v>
      </c>
      <c r="AP38" s="36">
        <f t="shared" ca="1" si="20"/>
        <v>0</v>
      </c>
    </row>
    <row r="39" spans="2:42" ht="13.5" thickBot="1">
      <c r="B39" s="1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2:42">
      <c r="B40" s="14" t="s">
        <v>29</v>
      </c>
      <c r="C40" s="15">
        <f t="shared" ref="C40:AP40" si="21">C35</f>
        <v>1</v>
      </c>
      <c r="D40" s="15">
        <f t="shared" si="21"/>
        <v>2</v>
      </c>
      <c r="E40" s="15">
        <f t="shared" si="21"/>
        <v>3</v>
      </c>
      <c r="F40" s="15">
        <f t="shared" si="21"/>
        <v>4</v>
      </c>
      <c r="G40" s="15">
        <f t="shared" si="21"/>
        <v>5</v>
      </c>
      <c r="H40" s="15">
        <f t="shared" si="21"/>
        <v>6</v>
      </c>
      <c r="I40" s="15">
        <f t="shared" si="21"/>
        <v>7</v>
      </c>
      <c r="J40" s="15">
        <f t="shared" si="21"/>
        <v>8</v>
      </c>
      <c r="K40" s="15">
        <f t="shared" si="21"/>
        <v>9</v>
      </c>
      <c r="L40" s="15">
        <f t="shared" si="21"/>
        <v>10</v>
      </c>
      <c r="M40" s="15">
        <f t="shared" si="21"/>
        <v>11</v>
      </c>
      <c r="N40" s="15">
        <f t="shared" si="21"/>
        <v>12</v>
      </c>
      <c r="O40" s="15">
        <f t="shared" si="21"/>
        <v>13</v>
      </c>
      <c r="P40" s="15">
        <f t="shared" si="21"/>
        <v>14</v>
      </c>
      <c r="Q40" s="15">
        <f t="shared" si="21"/>
        <v>15</v>
      </c>
      <c r="R40" s="15">
        <f t="shared" si="21"/>
        <v>16</v>
      </c>
      <c r="S40" s="15">
        <f t="shared" si="21"/>
        <v>17</v>
      </c>
      <c r="T40" s="15">
        <f t="shared" si="21"/>
        <v>18</v>
      </c>
      <c r="U40" s="15">
        <f t="shared" si="21"/>
        <v>19</v>
      </c>
      <c r="V40" s="15">
        <f t="shared" si="21"/>
        <v>20</v>
      </c>
      <c r="W40" s="15">
        <f t="shared" si="21"/>
        <v>21</v>
      </c>
      <c r="X40" s="15">
        <f t="shared" si="21"/>
        <v>22</v>
      </c>
      <c r="Y40" s="15">
        <f t="shared" si="21"/>
        <v>23</v>
      </c>
      <c r="Z40" s="15">
        <f t="shared" si="21"/>
        <v>24</v>
      </c>
      <c r="AA40" s="15">
        <f t="shared" si="21"/>
        <v>25</v>
      </c>
      <c r="AB40" s="15">
        <f t="shared" si="21"/>
        <v>26</v>
      </c>
      <c r="AC40" s="15">
        <f t="shared" si="21"/>
        <v>27</v>
      </c>
      <c r="AD40" s="15">
        <f t="shared" si="21"/>
        <v>28</v>
      </c>
      <c r="AE40" s="15">
        <f t="shared" si="21"/>
        <v>29</v>
      </c>
      <c r="AF40" s="15">
        <f t="shared" si="21"/>
        <v>30</v>
      </c>
      <c r="AG40" s="15">
        <f t="shared" si="21"/>
        <v>31</v>
      </c>
      <c r="AH40" s="15">
        <f t="shared" si="21"/>
        <v>32</v>
      </c>
      <c r="AI40" s="15">
        <f t="shared" si="21"/>
        <v>33</v>
      </c>
      <c r="AJ40" s="15">
        <f t="shared" si="21"/>
        <v>34</v>
      </c>
      <c r="AK40" s="15">
        <f t="shared" si="21"/>
        <v>35</v>
      </c>
      <c r="AL40" s="15">
        <f t="shared" si="21"/>
        <v>36</v>
      </c>
      <c r="AM40" s="15">
        <f t="shared" si="21"/>
        <v>37</v>
      </c>
      <c r="AN40" s="15">
        <f t="shared" si="21"/>
        <v>38</v>
      </c>
      <c r="AO40" s="15">
        <f t="shared" si="21"/>
        <v>39</v>
      </c>
      <c r="AP40" s="15">
        <f t="shared" si="21"/>
        <v>40</v>
      </c>
    </row>
    <row r="41" spans="2:42" ht="12.75" customHeight="1">
      <c r="B41" s="13" t="str">
        <f t="shared" ref="B41:AP41" si="22">B7</f>
        <v>Straight Line Depreciation Expense</v>
      </c>
      <c r="C41" s="73">
        <f t="shared" ca="1" si="22"/>
        <v>1.4664476186448019E-3</v>
      </c>
      <c r="D41" s="73">
        <f t="shared" ca="1" si="22"/>
        <v>1.4664476186448019E-3</v>
      </c>
      <c r="E41" s="73">
        <f t="shared" ca="1" si="22"/>
        <v>1.4664476186448019E-3</v>
      </c>
      <c r="F41" s="73">
        <f t="shared" ca="1" si="22"/>
        <v>1.4664476186448019E-3</v>
      </c>
      <c r="G41" s="73">
        <f t="shared" ca="1" si="22"/>
        <v>1.4664476186448019E-3</v>
      </c>
      <c r="H41" s="73">
        <f t="shared" ca="1" si="22"/>
        <v>1.4664476186448019E-3</v>
      </c>
      <c r="I41" s="73">
        <f t="shared" ca="1" si="22"/>
        <v>1.4664476186448019E-3</v>
      </c>
      <c r="J41" s="73">
        <f t="shared" ca="1" si="22"/>
        <v>1.4664476186448019E-3</v>
      </c>
      <c r="K41" s="73">
        <f t="shared" ca="1" si="22"/>
        <v>1.4664476186448019E-3</v>
      </c>
      <c r="L41" s="73">
        <f t="shared" ca="1" si="22"/>
        <v>1.4664476186448019E-3</v>
      </c>
      <c r="M41" s="73">
        <f t="shared" ca="1" si="22"/>
        <v>1.4664476186448019E-3</v>
      </c>
      <c r="N41" s="73">
        <f t="shared" ca="1" si="22"/>
        <v>1.4664476186448019E-3</v>
      </c>
      <c r="O41" s="73">
        <f t="shared" ca="1" si="22"/>
        <v>1.4664476186448019E-3</v>
      </c>
      <c r="P41" s="73">
        <f t="shared" ca="1" si="22"/>
        <v>1.4664476186448019E-3</v>
      </c>
      <c r="Q41" s="73">
        <f t="shared" ca="1" si="22"/>
        <v>1.4664476186448019E-3</v>
      </c>
      <c r="R41" s="73">
        <f t="shared" ca="1" si="22"/>
        <v>1.4664476186448019E-3</v>
      </c>
      <c r="S41" s="73">
        <f t="shared" ca="1" si="22"/>
        <v>1.4664476186448019E-3</v>
      </c>
      <c r="T41" s="73">
        <f t="shared" ca="1" si="22"/>
        <v>1.4664476186448019E-3</v>
      </c>
      <c r="U41" s="73">
        <f t="shared" ca="1" si="22"/>
        <v>1.4664476186448019E-3</v>
      </c>
      <c r="V41" s="73">
        <f t="shared" ca="1" si="22"/>
        <v>1.4664476186448019E-3</v>
      </c>
      <c r="W41" s="73">
        <f t="shared" ca="1" si="22"/>
        <v>1.4664476186448019E-3</v>
      </c>
      <c r="X41" s="73">
        <f t="shared" ca="1" si="22"/>
        <v>1.4664476186448019E-3</v>
      </c>
      <c r="Y41" s="73">
        <f t="shared" ca="1" si="22"/>
        <v>1.4664476186448019E-3</v>
      </c>
      <c r="Z41" s="73">
        <f t="shared" ca="1" si="22"/>
        <v>1.4664476186448019E-3</v>
      </c>
      <c r="AA41" s="73">
        <f t="shared" ca="1" si="22"/>
        <v>1.4664476186448019E-3</v>
      </c>
      <c r="AB41" s="73">
        <f t="shared" ca="1" si="22"/>
        <v>1.4664476186448019E-3</v>
      </c>
      <c r="AC41" s="73">
        <f t="shared" ca="1" si="22"/>
        <v>1.4664476186448019E-3</v>
      </c>
      <c r="AD41" s="73">
        <f t="shared" ca="1" si="22"/>
        <v>1.4664476186448019E-3</v>
      </c>
      <c r="AE41" s="73">
        <f t="shared" ca="1" si="22"/>
        <v>1.4664476186448019E-3</v>
      </c>
      <c r="AF41" s="73">
        <f t="shared" ca="1" si="22"/>
        <v>1.4664476186448019E-3</v>
      </c>
      <c r="AG41" s="73">
        <f t="shared" ca="1" si="22"/>
        <v>1.4664476186448019E-3</v>
      </c>
      <c r="AH41" s="73">
        <f t="shared" ca="1" si="22"/>
        <v>1.4664476186448019E-3</v>
      </c>
      <c r="AI41" s="73">
        <f t="shared" ca="1" si="22"/>
        <v>1.4664476186448019E-3</v>
      </c>
      <c r="AJ41" s="73">
        <f t="shared" ca="1" si="22"/>
        <v>1.4664476186448019E-3</v>
      </c>
      <c r="AK41" s="73">
        <f t="shared" ca="1" si="22"/>
        <v>1.4664476186448019E-3</v>
      </c>
      <c r="AL41" s="73">
        <f t="shared" ca="1" si="22"/>
        <v>1.4664476186448019E-3</v>
      </c>
      <c r="AM41" s="73">
        <f t="shared" ca="1" si="22"/>
        <v>1.4664476186448019E-3</v>
      </c>
      <c r="AN41" s="73">
        <f t="shared" ca="1" si="22"/>
        <v>1.4664476186448019E-3</v>
      </c>
      <c r="AO41" s="73">
        <f t="shared" ca="1" si="22"/>
        <v>1.4664476186448019E-3</v>
      </c>
      <c r="AP41" s="73">
        <f t="shared" ca="1" si="22"/>
        <v>1.4664476186448019E-3</v>
      </c>
    </row>
    <row r="42" spans="2:42" ht="12.75" customHeight="1">
      <c r="B42" s="13" t="s">
        <v>48</v>
      </c>
      <c r="C42" s="73">
        <f ca="1">IF(AND(C$5&lt;=Selection!$E$23+Selection!$E$26,C$5&gt;Selection!$E$26),Selection!$E$16*(1+Selection!$E$20)^(C40-$C$40),0)</f>
        <v>8.4497070208929895E-3</v>
      </c>
      <c r="D42" s="73">
        <f ca="1">IF(AND(D$5&lt;=Selection!$E$23+Selection!$E$26,D$5&gt;Selection!$E$26),Selection!$E$16*(1+Selection!$E$20)^(D40-$C$40),0)</f>
        <v>8.7031982315197796E-3</v>
      </c>
      <c r="E42" s="73">
        <f ca="1">IF(AND(E$5&lt;=Selection!$E$23+Selection!$E$26,E$5&gt;Selection!$E$26),Selection!$E$16*(1+Selection!$E$20)^(E40-$C$40),0)</f>
        <v>8.9642941784653721E-3</v>
      </c>
      <c r="F42" s="73">
        <f ca="1">IF(AND(F$5&lt;=Selection!$E$23+Selection!$E$26,F$5&gt;Selection!$E$26),Selection!$E$16*(1+Selection!$E$20)^(F40-$C$40),0)</f>
        <v>9.2332230038193342E-3</v>
      </c>
      <c r="G42" s="73">
        <f ca="1">IF(AND(G$5&lt;=Selection!$E$23+Selection!$E$26,G$5&gt;Selection!$E$26),Selection!$E$16*(1+Selection!$E$20)^(G40-$C$40),0)</f>
        <v>9.5102196939339124E-3</v>
      </c>
      <c r="H42" s="73">
        <f ca="1">IF(AND(H$5&lt;=Selection!$E$23+Selection!$E$26,H$5&gt;Selection!$E$26),Selection!$E$16*(1+Selection!$E$20)^(H40-$C$40),0)</f>
        <v>9.7955262847519292E-3</v>
      </c>
      <c r="I42" s="73">
        <f ca="1">IF(AND(I$5&lt;=Selection!$E$23+Selection!$E$26,I$5&gt;Selection!$E$26),Selection!$E$16*(1+Selection!$E$20)^(I40-$C$40),0)</f>
        <v>1.0089392073294488E-2</v>
      </c>
      <c r="J42" s="73">
        <f ca="1">IF(AND(J$5&lt;=Selection!$E$23+Selection!$E$26,J$5&gt;Selection!$E$26),Selection!$E$16*(1+Selection!$E$20)^(J40-$C$40),0)</f>
        <v>1.0392073835493324E-2</v>
      </c>
      <c r="K42" s="73">
        <f ca="1">IF(AND(K$5&lt;=Selection!$E$23+Selection!$E$26,K$5&gt;Selection!$E$26),Selection!$E$16*(1+Selection!$E$20)^(K40-$C$40),0)</f>
        <v>1.0703836050558121E-2</v>
      </c>
      <c r="L42" s="73">
        <f ca="1">IF(AND(L$5&lt;=Selection!$E$23+Selection!$E$26,L$5&gt;Selection!$E$26),Selection!$E$16*(1+Selection!$E$20)^(L40-$C$40),0)</f>
        <v>1.1024951132074867E-2</v>
      </c>
      <c r="M42" s="73">
        <f ca="1">IF(AND(M$5&lt;=Selection!$E$23+Selection!$E$26,M$5&gt;Selection!$E$26),Selection!$E$16*(1+Selection!$E$20)^(M40-$C$40),0)</f>
        <v>1.1355699666037111E-2</v>
      </c>
      <c r="N42" s="73">
        <f ca="1">IF(AND(N$5&lt;=Selection!$E$23+Selection!$E$26,N$5&gt;Selection!$E$26),Selection!$E$16*(1+Selection!$E$20)^(N40-$C$40),0)</f>
        <v>1.1696370656018225E-2</v>
      </c>
      <c r="O42" s="73">
        <f ca="1">IF(AND(O$5&lt;=Selection!$E$23+Selection!$E$26,O$5&gt;Selection!$E$26),Selection!$E$16*(1+Selection!$E$20)^(O40-$C$40),0)</f>
        <v>1.2047261775698771E-2</v>
      </c>
      <c r="P42" s="73">
        <f ca="1">IF(AND(P$5&lt;=Selection!$E$23+Selection!$E$26,P$5&gt;Selection!$E$26),Selection!$E$16*(1+Selection!$E$20)^(P40-$C$40),0)</f>
        <v>1.2408679628969733E-2</v>
      </c>
      <c r="Q42" s="73">
        <f ca="1">IF(AND(Q$5&lt;=Selection!$E$23+Selection!$E$26,Q$5&gt;Selection!$E$26),Selection!$E$16*(1+Selection!$E$20)^(Q40-$C$40),0)</f>
        <v>1.2780940017838827E-2</v>
      </c>
      <c r="R42" s="73">
        <f ca="1">IF(AND(R$5&lt;=Selection!$E$23+Selection!$E$26,R$5&gt;Selection!$E$26),Selection!$E$16*(1+Selection!$E$20)^(R40-$C$40),0)</f>
        <v>1.3164368218373992E-2</v>
      </c>
      <c r="S42" s="73">
        <f ca="1">IF(AND(S$5&lt;=Selection!$E$23+Selection!$E$26,S$5&gt;Selection!$E$26),Selection!$E$16*(1+Selection!$E$20)^(S40-$C$40),0)</f>
        <v>1.3559299264925209E-2</v>
      </c>
      <c r="T42" s="73">
        <f ca="1">IF(AND(T$5&lt;=Selection!$E$23+Selection!$E$26,T$5&gt;Selection!$E$26),Selection!$E$16*(1+Selection!$E$20)^(T40-$C$40),0)</f>
        <v>1.3966078242872966E-2</v>
      </c>
      <c r="U42" s="73">
        <f ca="1">IF(AND(U$5&lt;=Selection!$E$23+Selection!$E$26,U$5&gt;Selection!$E$26),Selection!$E$16*(1+Selection!$E$20)^(U40-$C$40),0)</f>
        <v>1.4385060590159156E-2</v>
      </c>
      <c r="V42" s="73">
        <f ca="1">IF(AND(V$5&lt;=Selection!$E$23+Selection!$E$26,V$5&gt;Selection!$E$26),Selection!$E$16*(1+Selection!$E$20)^(V40-$C$40),0)</f>
        <v>1.481661240786393E-2</v>
      </c>
      <c r="W42" s="73">
        <f ca="1">IF(AND(W$5&lt;=Selection!$E$23+Selection!$E$26,W$5&gt;Selection!$E$26),Selection!$E$16*(1+Selection!$E$20)^(W40-$C$40),0)</f>
        <v>1.5261110780099847E-2</v>
      </c>
      <c r="X42" s="73">
        <f ca="1">IF(AND(X$5&lt;=Selection!$E$23+Selection!$E$26,X$5&gt;Selection!$E$26),Selection!$E$16*(1+Selection!$E$20)^(X40-$C$40),0)</f>
        <v>1.571894410350284E-2</v>
      </c>
      <c r="Y42" s="73">
        <f ca="1">IF(AND(Y$5&lt;=Selection!$E$23+Selection!$E$26,Y$5&gt;Selection!$E$26),Selection!$E$16*(1+Selection!$E$20)^(Y40-$C$40),0)</f>
        <v>1.6190512426607927E-2</v>
      </c>
      <c r="Z42" s="73">
        <f ca="1">IF(AND(Z$5&lt;=Selection!$E$23+Selection!$E$26,Z$5&gt;Selection!$E$26),Selection!$E$16*(1+Selection!$E$20)^(Z40-$C$40),0)</f>
        <v>1.6676227799406165E-2</v>
      </c>
      <c r="AA42" s="73">
        <f ca="1">IF(AND(AA$5&lt;=Selection!$E$23+Selection!$E$26,AA$5&gt;Selection!$E$26),Selection!$E$16*(1+Selection!$E$20)^(AA40-$C$40),0)</f>
        <v>1.7176514633388349E-2</v>
      </c>
      <c r="AB42" s="73">
        <f ca="1">IF(AND(AB$5&lt;=Selection!$E$23+Selection!$E$26,AB$5&gt;Selection!$E$26),Selection!$E$16*(1+Selection!$E$20)^(AB40-$C$40),0)</f>
        <v>1.7691810072389999E-2</v>
      </c>
      <c r="AC42" s="73">
        <f ca="1">IF(AND(AC$5&lt;=Selection!$E$23+Selection!$E$26,AC$5&gt;Selection!$E$26),Selection!$E$16*(1+Selection!$E$20)^(AC40-$C$40),0)</f>
        <v>1.8222564374561701E-2</v>
      </c>
      <c r="AD42" s="73">
        <f ca="1">IF(AND(AD$5&lt;=Selection!$E$23+Selection!$E$26,AD$5&gt;Selection!$E$26),Selection!$E$16*(1+Selection!$E$20)^(AD40-$C$40),0)</f>
        <v>1.8769241305798549E-2</v>
      </c>
      <c r="AE42" s="73">
        <f ca="1">IF(AND(AE$5&lt;=Selection!$E$23+Selection!$E$26,AE$5&gt;Selection!$E$26),Selection!$E$16*(1+Selection!$E$20)^(AE40-$C$40),0)</f>
        <v>1.9332318544972506E-2</v>
      </c>
      <c r="AF42" s="73">
        <f ca="1">IF(AND(AF$5&lt;=Selection!$E$23+Selection!$E$26,AF$5&gt;Selection!$E$26),Selection!$E$16*(1+Selection!$E$20)^(AF40-$C$40),0)</f>
        <v>1.991228810132168E-2</v>
      </c>
      <c r="AG42" s="73">
        <f ca="1">IF(AND(AG$5&lt;=Selection!$E$23+Selection!$E$26,AG$5&gt;Selection!$E$26),Selection!$E$16*(1+Selection!$E$20)^(AG40-$C$40),0)</f>
        <v>2.0509656744361331E-2</v>
      </c>
      <c r="AH42" s="73">
        <f ca="1">IF(AND(AH$5&lt;=Selection!$E$23+Selection!$E$26,AH$5&gt;Selection!$E$26),Selection!$E$16*(1+Selection!$E$20)^(AH40-$C$40),0)</f>
        <v>2.1124946446692175E-2</v>
      </c>
      <c r="AI42" s="73">
        <f ca="1">IF(AND(AI$5&lt;=Selection!$E$23+Selection!$E$26,AI$5&gt;Selection!$E$26),Selection!$E$16*(1+Selection!$E$20)^(AI40-$C$40),0)</f>
        <v>2.1758694840092935E-2</v>
      </c>
      <c r="AJ42" s="73">
        <f ca="1">IF(AND(AJ$5&lt;=Selection!$E$23+Selection!$E$26,AJ$5&gt;Selection!$E$26),Selection!$E$16*(1+Selection!$E$20)^(AJ40-$C$40),0)</f>
        <v>2.2411455685295723E-2</v>
      </c>
      <c r="AK42" s="73">
        <f ca="1">IF(AND(AK$5&lt;=Selection!$E$23+Selection!$E$26,AK$5&gt;Selection!$E$26),Selection!$E$16*(1+Selection!$E$20)^(AK40-$C$40),0)</f>
        <v>2.3083799355854591E-2</v>
      </c>
      <c r="AL42" s="73">
        <f ca="1">IF(AND(AL$5&lt;=Selection!$E$23+Selection!$E$26,AL$5&gt;Selection!$E$26),Selection!$E$16*(1+Selection!$E$20)^(AL40-$C$40),0)</f>
        <v>2.3776313336530235E-2</v>
      </c>
      <c r="AM42" s="73">
        <f ca="1">IF(AND(AM$5&lt;=Selection!$E$23+Selection!$E$26,AM$5&gt;Selection!$E$26),Selection!$E$16*(1+Selection!$E$20)^(AM40-$C$40),0)</f>
        <v>2.4489602736626138E-2</v>
      </c>
      <c r="AN42" s="73">
        <f ca="1">IF(AND(AN$5&lt;=Selection!$E$23+Selection!$E$26,AN$5&gt;Selection!$E$26),Selection!$E$16*(1+Selection!$E$20)^(AN40-$C$40),0)</f>
        <v>2.5224290818724918E-2</v>
      </c>
      <c r="AO42" s="73">
        <f ca="1">IF(AND(AO$5&lt;=Selection!$E$23+Selection!$E$26,AO$5&gt;Selection!$E$26),Selection!$E$16*(1+Selection!$E$20)^(AO40-$C$40),0)</f>
        <v>2.5981019543286667E-2</v>
      </c>
      <c r="AP42" s="73">
        <f ca="1">IF(AND(AP$5&lt;=Selection!$E$23+Selection!$E$26,AP$5&gt;Selection!$E$26),Selection!$E$16*(1+Selection!$E$20)^(AP40-$C$40),0)</f>
        <v>2.6760450129585271E-2</v>
      </c>
    </row>
    <row r="43" spans="2:42" ht="12.75" customHeight="1">
      <c r="B43" s="13" t="str">
        <f t="shared" ref="B43:AP43" si="23">B29</f>
        <v>Debt Component of Revenue Requirement</v>
      </c>
      <c r="C43" s="73">
        <f t="shared" ca="1" si="23"/>
        <v>2.577769100295486E-3</v>
      </c>
      <c r="D43" s="73">
        <f t="shared" ca="1" si="23"/>
        <v>2.5116724566981658E-3</v>
      </c>
      <c r="E43" s="73">
        <f t="shared" ca="1" si="23"/>
        <v>2.4455758131008455E-3</v>
      </c>
      <c r="F43" s="73">
        <f t="shared" ca="1" si="23"/>
        <v>2.3794791695035257E-3</v>
      </c>
      <c r="G43" s="73">
        <f t="shared" ca="1" si="23"/>
        <v>2.3133825259062054E-3</v>
      </c>
      <c r="H43" s="73">
        <f t="shared" ca="1" si="23"/>
        <v>2.2472858823088851E-3</v>
      </c>
      <c r="I43" s="73">
        <f t="shared" ca="1" si="23"/>
        <v>2.1811892387115653E-3</v>
      </c>
      <c r="J43" s="73">
        <f t="shared" ca="1" si="23"/>
        <v>2.115092595114245E-3</v>
      </c>
      <c r="K43" s="73">
        <f t="shared" ca="1" si="23"/>
        <v>2.0489959515169248E-3</v>
      </c>
      <c r="L43" s="73">
        <f t="shared" ca="1" si="23"/>
        <v>1.9828993079196045E-3</v>
      </c>
      <c r="M43" s="73">
        <f t="shared" ca="1" si="23"/>
        <v>1.9168026643222847E-3</v>
      </c>
      <c r="N43" s="73">
        <f t="shared" ca="1" si="23"/>
        <v>1.8507060207249646E-3</v>
      </c>
      <c r="O43" s="73">
        <f t="shared" ca="1" si="23"/>
        <v>1.7846093771276444E-3</v>
      </c>
      <c r="P43" s="73">
        <f t="shared" ca="1" si="23"/>
        <v>1.7185127335303241E-3</v>
      </c>
      <c r="Q43" s="73">
        <f t="shared" ca="1" si="23"/>
        <v>1.6524160899330041E-3</v>
      </c>
      <c r="R43" s="73">
        <f t="shared" ca="1" si="23"/>
        <v>1.5863194463356842E-3</v>
      </c>
      <c r="S43" s="73">
        <f t="shared" ca="1" si="23"/>
        <v>1.520222802738364E-3</v>
      </c>
      <c r="T43" s="73">
        <f t="shared" ca="1" si="23"/>
        <v>1.4541261591410437E-3</v>
      </c>
      <c r="U43" s="73">
        <f t="shared" ca="1" si="23"/>
        <v>1.3880295155437236E-3</v>
      </c>
      <c r="V43" s="73">
        <f t="shared" ca="1" si="23"/>
        <v>1.3219328719464036E-3</v>
      </c>
      <c r="W43" s="73">
        <f t="shared" ca="1" si="23"/>
        <v>1.2558362283490833E-3</v>
      </c>
      <c r="X43" s="73">
        <f t="shared" ca="1" si="23"/>
        <v>1.1897395847517631E-3</v>
      </c>
      <c r="Y43" s="73">
        <f t="shared" ca="1" si="23"/>
        <v>1.1236429411544428E-3</v>
      </c>
      <c r="Z43" s="73">
        <f t="shared" ca="1" si="23"/>
        <v>1.0575462975571225E-3</v>
      </c>
      <c r="AA43" s="73">
        <f t="shared" ca="1" si="23"/>
        <v>9.9144965395980226E-4</v>
      </c>
      <c r="AB43" s="73">
        <f t="shared" ca="1" si="23"/>
        <v>9.2535301036248199E-4</v>
      </c>
      <c r="AC43" s="73">
        <f t="shared" ca="1" si="23"/>
        <v>8.5925636676516173E-4</v>
      </c>
      <c r="AD43" s="73">
        <f t="shared" ca="1" si="23"/>
        <v>7.9315972316784146E-4</v>
      </c>
      <c r="AE43" s="73">
        <f t="shared" ca="1" si="23"/>
        <v>7.2706307957052119E-4</v>
      </c>
      <c r="AF43" s="73">
        <f t="shared" ca="1" si="23"/>
        <v>6.6096643597320093E-4</v>
      </c>
      <c r="AG43" s="73">
        <f t="shared" ca="1" si="23"/>
        <v>5.9486979237588066E-4</v>
      </c>
      <c r="AH43" s="73">
        <f t="shared" ca="1" si="23"/>
        <v>5.287731487785604E-4</v>
      </c>
      <c r="AI43" s="73">
        <f t="shared" ca="1" si="23"/>
        <v>4.6267650518124007E-4</v>
      </c>
      <c r="AJ43" s="73">
        <f t="shared" ca="1" si="23"/>
        <v>3.9657986158391981E-4</v>
      </c>
      <c r="AK43" s="73">
        <f t="shared" ca="1" si="23"/>
        <v>3.3048321798659949E-4</v>
      </c>
      <c r="AL43" s="73">
        <f t="shared" ca="1" si="23"/>
        <v>2.6438657438927922E-4</v>
      </c>
      <c r="AM43" s="73">
        <f t="shared" ca="1" si="23"/>
        <v>1.9828993079195896E-4</v>
      </c>
      <c r="AN43" s="73">
        <f t="shared" ca="1" si="23"/>
        <v>1.3219328719463869E-4</v>
      </c>
      <c r="AO43" s="73">
        <f t="shared" ca="1" si="23"/>
        <v>6.6096643597318396E-5</v>
      </c>
      <c r="AP43" s="73">
        <f t="shared" ca="1" si="23"/>
        <v>0</v>
      </c>
    </row>
    <row r="44" spans="2:42" ht="12.75" customHeight="1">
      <c r="B44" s="13" t="str">
        <f t="shared" ref="B44:AP44" si="24">B23</f>
        <v>Equity Component of Revenue Requirement</v>
      </c>
      <c r="C44" s="73">
        <f t="shared" ca="1" si="24"/>
        <v>0</v>
      </c>
      <c r="D44" s="73">
        <f t="shared" ca="1" si="24"/>
        <v>0</v>
      </c>
      <c r="E44" s="73">
        <f t="shared" ca="1" si="24"/>
        <v>0</v>
      </c>
      <c r="F44" s="73">
        <f t="shared" ca="1" si="24"/>
        <v>0</v>
      </c>
      <c r="G44" s="73">
        <f t="shared" ca="1" si="24"/>
        <v>0</v>
      </c>
      <c r="H44" s="73">
        <f t="shared" ca="1" si="24"/>
        <v>0</v>
      </c>
      <c r="I44" s="73">
        <f t="shared" ca="1" si="24"/>
        <v>0</v>
      </c>
      <c r="J44" s="73">
        <f t="shared" ca="1" si="24"/>
        <v>0</v>
      </c>
      <c r="K44" s="73">
        <f t="shared" ca="1" si="24"/>
        <v>0</v>
      </c>
      <c r="L44" s="73">
        <f t="shared" ca="1" si="24"/>
        <v>0</v>
      </c>
      <c r="M44" s="73">
        <f t="shared" ca="1" si="24"/>
        <v>0</v>
      </c>
      <c r="N44" s="73">
        <f t="shared" ca="1" si="24"/>
        <v>0</v>
      </c>
      <c r="O44" s="73">
        <f t="shared" ca="1" si="24"/>
        <v>0</v>
      </c>
      <c r="P44" s="73">
        <f t="shared" ca="1" si="24"/>
        <v>0</v>
      </c>
      <c r="Q44" s="73">
        <f t="shared" ca="1" si="24"/>
        <v>0</v>
      </c>
      <c r="R44" s="73">
        <f t="shared" ca="1" si="24"/>
        <v>0</v>
      </c>
      <c r="S44" s="73">
        <f t="shared" ca="1" si="24"/>
        <v>0</v>
      </c>
      <c r="T44" s="73">
        <f t="shared" ca="1" si="24"/>
        <v>0</v>
      </c>
      <c r="U44" s="73">
        <f t="shared" ca="1" si="24"/>
        <v>0</v>
      </c>
      <c r="V44" s="73">
        <f t="shared" ca="1" si="24"/>
        <v>0</v>
      </c>
      <c r="W44" s="73">
        <f t="shared" ca="1" si="24"/>
        <v>0</v>
      </c>
      <c r="X44" s="73">
        <f t="shared" ca="1" si="24"/>
        <v>0</v>
      </c>
      <c r="Y44" s="73">
        <f t="shared" ca="1" si="24"/>
        <v>0</v>
      </c>
      <c r="Z44" s="73">
        <f t="shared" ca="1" si="24"/>
        <v>0</v>
      </c>
      <c r="AA44" s="73">
        <f t="shared" ca="1" si="24"/>
        <v>0</v>
      </c>
      <c r="AB44" s="73">
        <f t="shared" ca="1" si="24"/>
        <v>0</v>
      </c>
      <c r="AC44" s="73">
        <f t="shared" ca="1" si="24"/>
        <v>0</v>
      </c>
      <c r="AD44" s="73">
        <f t="shared" ca="1" si="24"/>
        <v>0</v>
      </c>
      <c r="AE44" s="73">
        <f t="shared" ca="1" si="24"/>
        <v>0</v>
      </c>
      <c r="AF44" s="73">
        <f t="shared" ca="1" si="24"/>
        <v>0</v>
      </c>
      <c r="AG44" s="73">
        <f t="shared" ca="1" si="24"/>
        <v>0</v>
      </c>
      <c r="AH44" s="73">
        <f t="shared" ca="1" si="24"/>
        <v>0</v>
      </c>
      <c r="AI44" s="73">
        <f t="shared" ca="1" si="24"/>
        <v>0</v>
      </c>
      <c r="AJ44" s="73">
        <f t="shared" ca="1" si="24"/>
        <v>0</v>
      </c>
      <c r="AK44" s="73">
        <f t="shared" ca="1" si="24"/>
        <v>0</v>
      </c>
      <c r="AL44" s="73">
        <f t="shared" ca="1" si="24"/>
        <v>0</v>
      </c>
      <c r="AM44" s="73">
        <f t="shared" ca="1" si="24"/>
        <v>0</v>
      </c>
      <c r="AN44" s="73">
        <f t="shared" ca="1" si="24"/>
        <v>0</v>
      </c>
      <c r="AO44" s="73">
        <f t="shared" ca="1" si="24"/>
        <v>0</v>
      </c>
      <c r="AP44" s="73">
        <f t="shared" ca="1" si="24"/>
        <v>0</v>
      </c>
    </row>
    <row r="45" spans="2:42" ht="12.75" customHeight="1">
      <c r="B45" s="13" t="str">
        <f t="shared" ref="B45:AP45" si="25">B33</f>
        <v>Income Tax Component of Revenue Requirement</v>
      </c>
      <c r="C45" s="73">
        <f t="shared" ca="1" si="25"/>
        <v>0</v>
      </c>
      <c r="D45" s="73">
        <f t="shared" ca="1" si="25"/>
        <v>0</v>
      </c>
      <c r="E45" s="73">
        <f t="shared" ca="1" si="25"/>
        <v>0</v>
      </c>
      <c r="F45" s="73">
        <f t="shared" ca="1" si="25"/>
        <v>0</v>
      </c>
      <c r="G45" s="73">
        <f t="shared" ca="1" si="25"/>
        <v>0</v>
      </c>
      <c r="H45" s="73">
        <f t="shared" ca="1" si="25"/>
        <v>0</v>
      </c>
      <c r="I45" s="73">
        <f t="shared" ca="1" si="25"/>
        <v>0</v>
      </c>
      <c r="J45" s="73">
        <f t="shared" ca="1" si="25"/>
        <v>0</v>
      </c>
      <c r="K45" s="73">
        <f t="shared" ca="1" si="25"/>
        <v>0</v>
      </c>
      <c r="L45" s="73">
        <f t="shared" ca="1" si="25"/>
        <v>0</v>
      </c>
      <c r="M45" s="73">
        <f t="shared" ca="1" si="25"/>
        <v>0</v>
      </c>
      <c r="N45" s="73">
        <f t="shared" ca="1" si="25"/>
        <v>0</v>
      </c>
      <c r="O45" s="73">
        <f t="shared" ca="1" si="25"/>
        <v>0</v>
      </c>
      <c r="P45" s="73">
        <f t="shared" ca="1" si="25"/>
        <v>0</v>
      </c>
      <c r="Q45" s="73">
        <f t="shared" ca="1" si="25"/>
        <v>0</v>
      </c>
      <c r="R45" s="73">
        <f t="shared" ca="1" si="25"/>
        <v>0</v>
      </c>
      <c r="S45" s="73">
        <f t="shared" ca="1" si="25"/>
        <v>0</v>
      </c>
      <c r="T45" s="73">
        <f t="shared" ca="1" si="25"/>
        <v>0</v>
      </c>
      <c r="U45" s="73">
        <f t="shared" ca="1" si="25"/>
        <v>0</v>
      </c>
      <c r="V45" s="73">
        <f t="shared" ca="1" si="25"/>
        <v>0</v>
      </c>
      <c r="W45" s="73">
        <f t="shared" ca="1" si="25"/>
        <v>0</v>
      </c>
      <c r="X45" s="73">
        <f t="shared" ca="1" si="25"/>
        <v>0</v>
      </c>
      <c r="Y45" s="73">
        <f t="shared" ca="1" si="25"/>
        <v>0</v>
      </c>
      <c r="Z45" s="73">
        <f t="shared" ca="1" si="25"/>
        <v>0</v>
      </c>
      <c r="AA45" s="73">
        <f t="shared" ca="1" si="25"/>
        <v>0</v>
      </c>
      <c r="AB45" s="73">
        <f t="shared" ca="1" si="25"/>
        <v>0</v>
      </c>
      <c r="AC45" s="73">
        <f t="shared" ca="1" si="25"/>
        <v>0</v>
      </c>
      <c r="AD45" s="73">
        <f t="shared" ca="1" si="25"/>
        <v>0</v>
      </c>
      <c r="AE45" s="73">
        <f t="shared" ca="1" si="25"/>
        <v>0</v>
      </c>
      <c r="AF45" s="73">
        <f t="shared" ca="1" si="25"/>
        <v>0</v>
      </c>
      <c r="AG45" s="73">
        <f t="shared" ca="1" si="25"/>
        <v>0</v>
      </c>
      <c r="AH45" s="73">
        <f t="shared" ca="1" si="25"/>
        <v>0</v>
      </c>
      <c r="AI45" s="73">
        <f t="shared" ca="1" si="25"/>
        <v>0</v>
      </c>
      <c r="AJ45" s="73">
        <f t="shared" ca="1" si="25"/>
        <v>0</v>
      </c>
      <c r="AK45" s="73">
        <f t="shared" ca="1" si="25"/>
        <v>0</v>
      </c>
      <c r="AL45" s="73">
        <f t="shared" ca="1" si="25"/>
        <v>0</v>
      </c>
      <c r="AM45" s="73">
        <f t="shared" ca="1" si="25"/>
        <v>0</v>
      </c>
      <c r="AN45" s="73">
        <f t="shared" ca="1" si="25"/>
        <v>0</v>
      </c>
      <c r="AO45" s="73">
        <f t="shared" ca="1" si="25"/>
        <v>0</v>
      </c>
      <c r="AP45" s="73">
        <f t="shared" ca="1" si="25"/>
        <v>0</v>
      </c>
    </row>
    <row r="46" spans="2:42" ht="12.75" customHeight="1">
      <c r="B46" s="13" t="s">
        <v>49</v>
      </c>
      <c r="C46" s="73">
        <f t="shared" ref="C46:AP46" ca="1" si="26">C38</f>
        <v>0</v>
      </c>
      <c r="D46" s="73">
        <f t="shared" ca="1" si="26"/>
        <v>0</v>
      </c>
      <c r="E46" s="73">
        <f t="shared" ca="1" si="26"/>
        <v>0</v>
      </c>
      <c r="F46" s="73">
        <f t="shared" ca="1" si="26"/>
        <v>0</v>
      </c>
      <c r="G46" s="73">
        <f t="shared" ca="1" si="26"/>
        <v>0</v>
      </c>
      <c r="H46" s="73">
        <f t="shared" ca="1" si="26"/>
        <v>0</v>
      </c>
      <c r="I46" s="73">
        <f t="shared" ca="1" si="26"/>
        <v>0</v>
      </c>
      <c r="J46" s="73">
        <f t="shared" ca="1" si="26"/>
        <v>0</v>
      </c>
      <c r="K46" s="73">
        <f t="shared" ca="1" si="26"/>
        <v>0</v>
      </c>
      <c r="L46" s="73">
        <f t="shared" ca="1" si="26"/>
        <v>0</v>
      </c>
      <c r="M46" s="73">
        <f t="shared" ca="1" si="26"/>
        <v>0</v>
      </c>
      <c r="N46" s="73">
        <f t="shared" ca="1" si="26"/>
        <v>0</v>
      </c>
      <c r="O46" s="73">
        <f t="shared" ca="1" si="26"/>
        <v>0</v>
      </c>
      <c r="P46" s="73">
        <f t="shared" ca="1" si="26"/>
        <v>0</v>
      </c>
      <c r="Q46" s="73">
        <f t="shared" ca="1" si="26"/>
        <v>0</v>
      </c>
      <c r="R46" s="73">
        <f t="shared" ca="1" si="26"/>
        <v>0</v>
      </c>
      <c r="S46" s="73">
        <f t="shared" ca="1" si="26"/>
        <v>0</v>
      </c>
      <c r="T46" s="73">
        <f t="shared" ca="1" si="26"/>
        <v>0</v>
      </c>
      <c r="U46" s="73">
        <f t="shared" ca="1" si="26"/>
        <v>0</v>
      </c>
      <c r="V46" s="73">
        <f t="shared" ca="1" si="26"/>
        <v>0</v>
      </c>
      <c r="W46" s="73">
        <f t="shared" ca="1" si="26"/>
        <v>0</v>
      </c>
      <c r="X46" s="73">
        <f t="shared" ca="1" si="26"/>
        <v>0</v>
      </c>
      <c r="Y46" s="73">
        <f t="shared" ca="1" si="26"/>
        <v>0</v>
      </c>
      <c r="Z46" s="73">
        <f t="shared" ca="1" si="26"/>
        <v>0</v>
      </c>
      <c r="AA46" s="73">
        <f t="shared" ca="1" si="26"/>
        <v>0</v>
      </c>
      <c r="AB46" s="73">
        <f t="shared" ca="1" si="26"/>
        <v>0</v>
      </c>
      <c r="AC46" s="73">
        <f t="shared" ca="1" si="26"/>
        <v>0</v>
      </c>
      <c r="AD46" s="73">
        <f t="shared" ca="1" si="26"/>
        <v>0</v>
      </c>
      <c r="AE46" s="73">
        <f t="shared" ca="1" si="26"/>
        <v>0</v>
      </c>
      <c r="AF46" s="73">
        <f t="shared" ca="1" si="26"/>
        <v>0</v>
      </c>
      <c r="AG46" s="73">
        <f t="shared" ca="1" si="26"/>
        <v>0</v>
      </c>
      <c r="AH46" s="73">
        <f t="shared" ca="1" si="26"/>
        <v>0</v>
      </c>
      <c r="AI46" s="73">
        <f t="shared" ca="1" si="26"/>
        <v>0</v>
      </c>
      <c r="AJ46" s="73">
        <f t="shared" ca="1" si="26"/>
        <v>0</v>
      </c>
      <c r="AK46" s="73">
        <f t="shared" ca="1" si="26"/>
        <v>0</v>
      </c>
      <c r="AL46" s="73">
        <f t="shared" ca="1" si="26"/>
        <v>0</v>
      </c>
      <c r="AM46" s="73">
        <f t="shared" ca="1" si="26"/>
        <v>0</v>
      </c>
      <c r="AN46" s="73">
        <f t="shared" ca="1" si="26"/>
        <v>0</v>
      </c>
      <c r="AO46" s="73">
        <f t="shared" ca="1" si="26"/>
        <v>0</v>
      </c>
      <c r="AP46" s="73">
        <f t="shared" ca="1" si="26"/>
        <v>0</v>
      </c>
    </row>
    <row r="47" spans="2:42" ht="12.75" customHeight="1">
      <c r="B47" s="13" t="s">
        <v>50</v>
      </c>
      <c r="C47" s="73">
        <f ca="1">SUM(C41:C46)</f>
        <v>1.2493923739833277E-2</v>
      </c>
      <c r="D47" s="73">
        <f t="shared" ref="D47:AP47" ca="1" si="27">SUM(D41:D46)</f>
        <v>1.2681318306862747E-2</v>
      </c>
      <c r="E47" s="73">
        <f t="shared" ca="1" si="27"/>
        <v>1.2876317610211019E-2</v>
      </c>
      <c r="F47" s="73">
        <f t="shared" ca="1" si="27"/>
        <v>1.3079149791967662E-2</v>
      </c>
      <c r="G47" s="73">
        <f t="shared" ca="1" si="27"/>
        <v>1.3290049838484919E-2</v>
      </c>
      <c r="H47" s="73">
        <f t="shared" ca="1" si="27"/>
        <v>1.3509259785705616E-2</v>
      </c>
      <c r="I47" s="73">
        <f t="shared" ca="1" si="27"/>
        <v>1.3737028930650853E-2</v>
      </c>
      <c r="J47" s="73">
        <f t="shared" ca="1" si="27"/>
        <v>1.397361404925237E-2</v>
      </c>
      <c r="K47" s="73">
        <f t="shared" ca="1" si="27"/>
        <v>1.4219279620719848E-2</v>
      </c>
      <c r="L47" s="73">
        <f t="shared" ca="1" si="27"/>
        <v>1.4474298058639272E-2</v>
      </c>
      <c r="M47" s="73">
        <f t="shared" ca="1" si="27"/>
        <v>1.4738949949004198E-2</v>
      </c>
      <c r="N47" s="73">
        <f t="shared" ca="1" si="27"/>
        <v>1.501352429538799E-2</v>
      </c>
      <c r="O47" s="73">
        <f t="shared" ca="1" si="27"/>
        <v>1.5298318771471217E-2</v>
      </c>
      <c r="P47" s="73">
        <f t="shared" ca="1" si="27"/>
        <v>1.5593639981144857E-2</v>
      </c>
      <c r="Q47" s="73">
        <f t="shared" ca="1" si="27"/>
        <v>1.5899803726416632E-2</v>
      </c>
      <c r="R47" s="73">
        <f t="shared" ca="1" si="27"/>
        <v>1.6217135283354476E-2</v>
      </c>
      <c r="S47" s="73">
        <f t="shared" ca="1" si="27"/>
        <v>1.6545969686308375E-2</v>
      </c>
      <c r="T47" s="73">
        <f t="shared" ca="1" si="27"/>
        <v>1.688665202065881E-2</v>
      </c>
      <c r="U47" s="73">
        <f t="shared" ca="1" si="27"/>
        <v>1.7239537724347682E-2</v>
      </c>
      <c r="V47" s="73">
        <f t="shared" ca="1" si="27"/>
        <v>1.7604992898455137E-2</v>
      </c>
      <c r="W47" s="73">
        <f t="shared" ca="1" si="27"/>
        <v>1.7983394627093731E-2</v>
      </c>
      <c r="X47" s="73">
        <f t="shared" ca="1" si="27"/>
        <v>1.8375131306899405E-2</v>
      </c>
      <c r="Y47" s="73">
        <f t="shared" ca="1" si="27"/>
        <v>1.8780602986407172E-2</v>
      </c>
      <c r="Z47" s="73">
        <f t="shared" ca="1" si="27"/>
        <v>1.920022171560809E-2</v>
      </c>
      <c r="AA47" s="73">
        <f t="shared" ca="1" si="27"/>
        <v>1.9634411905992952E-2</v>
      </c>
      <c r="AB47" s="73">
        <f t="shared" ca="1" si="27"/>
        <v>2.0083610701397282E-2</v>
      </c>
      <c r="AC47" s="73">
        <f t="shared" ca="1" si="27"/>
        <v>2.0548268359971665E-2</v>
      </c>
      <c r="AD47" s="73">
        <f t="shared" ca="1" si="27"/>
        <v>2.102884864761119E-2</v>
      </c>
      <c r="AE47" s="73">
        <f t="shared" ca="1" si="27"/>
        <v>2.1525829243187827E-2</v>
      </c>
      <c r="AF47" s="73">
        <f t="shared" ca="1" si="27"/>
        <v>2.2039702155939683E-2</v>
      </c>
      <c r="AG47" s="73">
        <f t="shared" ca="1" si="27"/>
        <v>2.2570974155382013E-2</v>
      </c>
      <c r="AH47" s="73">
        <f t="shared" ca="1" si="27"/>
        <v>2.3120167214115535E-2</v>
      </c>
      <c r="AI47" s="73">
        <f t="shared" ca="1" si="27"/>
        <v>2.3687818963918975E-2</v>
      </c>
      <c r="AJ47" s="73">
        <f t="shared" ca="1" si="27"/>
        <v>2.4274483165524444E-2</v>
      </c>
      <c r="AK47" s="73">
        <f t="shared" ca="1" si="27"/>
        <v>2.4880730192485993E-2</v>
      </c>
      <c r="AL47" s="73">
        <f t="shared" ca="1" si="27"/>
        <v>2.5507147529564313E-2</v>
      </c>
      <c r="AM47" s="73">
        <f t="shared" ca="1" si="27"/>
        <v>2.6154340286062897E-2</v>
      </c>
      <c r="AN47" s="73">
        <f t="shared" ca="1" si="27"/>
        <v>2.6822931724564358E-2</v>
      </c>
      <c r="AO47" s="73">
        <f t="shared" ca="1" si="27"/>
        <v>2.7513563805528787E-2</v>
      </c>
      <c r="AP47" s="73">
        <f t="shared" ca="1" si="27"/>
        <v>2.8226897748230072E-2</v>
      </c>
    </row>
    <row r="48" spans="2:42" ht="12.75" customHeight="1">
      <c r="B48" s="13" t="s">
        <v>51</v>
      </c>
      <c r="C48" s="74">
        <f ca="1">+Selection!E36</f>
        <v>0</v>
      </c>
      <c r="D48" s="74">
        <f ca="1">C48</f>
        <v>0</v>
      </c>
      <c r="E48" s="74">
        <f t="shared" ref="E48:AP48" ca="1" si="28">D48</f>
        <v>0</v>
      </c>
      <c r="F48" s="74">
        <f t="shared" ca="1" si="28"/>
        <v>0</v>
      </c>
      <c r="G48" s="74">
        <f t="shared" ca="1" si="28"/>
        <v>0</v>
      </c>
      <c r="H48" s="74">
        <f t="shared" ca="1" si="28"/>
        <v>0</v>
      </c>
      <c r="I48" s="74">
        <f t="shared" ca="1" si="28"/>
        <v>0</v>
      </c>
      <c r="J48" s="74">
        <f t="shared" ca="1" si="28"/>
        <v>0</v>
      </c>
      <c r="K48" s="74">
        <f t="shared" ca="1" si="28"/>
        <v>0</v>
      </c>
      <c r="L48" s="74">
        <f t="shared" ca="1" si="28"/>
        <v>0</v>
      </c>
      <c r="M48" s="74">
        <f t="shared" ca="1" si="28"/>
        <v>0</v>
      </c>
      <c r="N48" s="74">
        <f t="shared" ca="1" si="28"/>
        <v>0</v>
      </c>
      <c r="O48" s="74">
        <f t="shared" ca="1" si="28"/>
        <v>0</v>
      </c>
      <c r="P48" s="74">
        <f t="shared" ca="1" si="28"/>
        <v>0</v>
      </c>
      <c r="Q48" s="74">
        <f t="shared" ca="1" si="28"/>
        <v>0</v>
      </c>
      <c r="R48" s="74">
        <f t="shared" ca="1" si="28"/>
        <v>0</v>
      </c>
      <c r="S48" s="74">
        <f t="shared" ca="1" si="28"/>
        <v>0</v>
      </c>
      <c r="T48" s="74">
        <f t="shared" ca="1" si="28"/>
        <v>0</v>
      </c>
      <c r="U48" s="74">
        <f t="shared" ca="1" si="28"/>
        <v>0</v>
      </c>
      <c r="V48" s="74">
        <f t="shared" ca="1" si="28"/>
        <v>0</v>
      </c>
      <c r="W48" s="74">
        <f t="shared" ca="1" si="28"/>
        <v>0</v>
      </c>
      <c r="X48" s="74">
        <f t="shared" ca="1" si="28"/>
        <v>0</v>
      </c>
      <c r="Y48" s="74">
        <f t="shared" ca="1" si="28"/>
        <v>0</v>
      </c>
      <c r="Z48" s="74">
        <f t="shared" ca="1" si="28"/>
        <v>0</v>
      </c>
      <c r="AA48" s="74">
        <f t="shared" ca="1" si="28"/>
        <v>0</v>
      </c>
      <c r="AB48" s="74">
        <f t="shared" ca="1" si="28"/>
        <v>0</v>
      </c>
      <c r="AC48" s="74">
        <f t="shared" ca="1" si="28"/>
        <v>0</v>
      </c>
      <c r="AD48" s="74">
        <f t="shared" ca="1" si="28"/>
        <v>0</v>
      </c>
      <c r="AE48" s="74">
        <f t="shared" ca="1" si="28"/>
        <v>0</v>
      </c>
      <c r="AF48" s="74">
        <f t="shared" ca="1" si="28"/>
        <v>0</v>
      </c>
      <c r="AG48" s="74">
        <f t="shared" ca="1" si="28"/>
        <v>0</v>
      </c>
      <c r="AH48" s="74">
        <f t="shared" ca="1" si="28"/>
        <v>0</v>
      </c>
      <c r="AI48" s="74">
        <f t="shared" ca="1" si="28"/>
        <v>0</v>
      </c>
      <c r="AJ48" s="74">
        <f t="shared" ca="1" si="28"/>
        <v>0</v>
      </c>
      <c r="AK48" s="74">
        <f t="shared" ca="1" si="28"/>
        <v>0</v>
      </c>
      <c r="AL48" s="74">
        <f t="shared" ca="1" si="28"/>
        <v>0</v>
      </c>
      <c r="AM48" s="74">
        <f t="shared" ca="1" si="28"/>
        <v>0</v>
      </c>
      <c r="AN48" s="74">
        <f t="shared" ca="1" si="28"/>
        <v>0</v>
      </c>
      <c r="AO48" s="74">
        <f t="shared" ca="1" si="28"/>
        <v>0</v>
      </c>
      <c r="AP48" s="74">
        <f t="shared" ca="1" si="28"/>
        <v>0</v>
      </c>
    </row>
    <row r="49" spans="2:42" ht="12.75" customHeight="1">
      <c r="B49" s="13" t="s">
        <v>52</v>
      </c>
      <c r="C49" s="75">
        <f ca="1">((1/(1-C48))-1)*C47</f>
        <v>0</v>
      </c>
      <c r="D49" s="75">
        <f t="shared" ref="D49:AP49" ca="1" si="29">((1/(1-D48))-1)*D47</f>
        <v>0</v>
      </c>
      <c r="E49" s="75">
        <f t="shared" ca="1" si="29"/>
        <v>0</v>
      </c>
      <c r="F49" s="75">
        <f t="shared" ca="1" si="29"/>
        <v>0</v>
      </c>
      <c r="G49" s="75">
        <f t="shared" ca="1" si="29"/>
        <v>0</v>
      </c>
      <c r="H49" s="75">
        <f t="shared" ca="1" si="29"/>
        <v>0</v>
      </c>
      <c r="I49" s="75">
        <f t="shared" ca="1" si="29"/>
        <v>0</v>
      </c>
      <c r="J49" s="75">
        <f t="shared" ca="1" si="29"/>
        <v>0</v>
      </c>
      <c r="K49" s="75">
        <f t="shared" ca="1" si="29"/>
        <v>0</v>
      </c>
      <c r="L49" s="75">
        <f t="shared" ca="1" si="29"/>
        <v>0</v>
      </c>
      <c r="M49" s="75">
        <f t="shared" ca="1" si="29"/>
        <v>0</v>
      </c>
      <c r="N49" s="75">
        <f t="shared" ca="1" si="29"/>
        <v>0</v>
      </c>
      <c r="O49" s="75">
        <f t="shared" ca="1" si="29"/>
        <v>0</v>
      </c>
      <c r="P49" s="75">
        <f t="shared" ca="1" si="29"/>
        <v>0</v>
      </c>
      <c r="Q49" s="75">
        <f t="shared" ca="1" si="29"/>
        <v>0</v>
      </c>
      <c r="R49" s="75">
        <f t="shared" ca="1" si="29"/>
        <v>0</v>
      </c>
      <c r="S49" s="75">
        <f t="shared" ca="1" si="29"/>
        <v>0</v>
      </c>
      <c r="T49" s="75">
        <f t="shared" ca="1" si="29"/>
        <v>0</v>
      </c>
      <c r="U49" s="75">
        <f t="shared" ca="1" si="29"/>
        <v>0</v>
      </c>
      <c r="V49" s="75">
        <f t="shared" ca="1" si="29"/>
        <v>0</v>
      </c>
      <c r="W49" s="75">
        <f t="shared" ca="1" si="29"/>
        <v>0</v>
      </c>
      <c r="X49" s="75">
        <f t="shared" ca="1" si="29"/>
        <v>0</v>
      </c>
      <c r="Y49" s="75">
        <f t="shared" ca="1" si="29"/>
        <v>0</v>
      </c>
      <c r="Z49" s="75">
        <f t="shared" ca="1" si="29"/>
        <v>0</v>
      </c>
      <c r="AA49" s="75">
        <f t="shared" ca="1" si="29"/>
        <v>0</v>
      </c>
      <c r="AB49" s="75">
        <f t="shared" ca="1" si="29"/>
        <v>0</v>
      </c>
      <c r="AC49" s="75">
        <f t="shared" ca="1" si="29"/>
        <v>0</v>
      </c>
      <c r="AD49" s="75">
        <f t="shared" ca="1" si="29"/>
        <v>0</v>
      </c>
      <c r="AE49" s="75">
        <f t="shared" ca="1" si="29"/>
        <v>0</v>
      </c>
      <c r="AF49" s="75">
        <f t="shared" ca="1" si="29"/>
        <v>0</v>
      </c>
      <c r="AG49" s="75">
        <f t="shared" ca="1" si="29"/>
        <v>0</v>
      </c>
      <c r="AH49" s="75">
        <f t="shared" ca="1" si="29"/>
        <v>0</v>
      </c>
      <c r="AI49" s="75">
        <f t="shared" ca="1" si="29"/>
        <v>0</v>
      </c>
      <c r="AJ49" s="75">
        <f t="shared" ca="1" si="29"/>
        <v>0</v>
      </c>
      <c r="AK49" s="75">
        <f t="shared" ca="1" si="29"/>
        <v>0</v>
      </c>
      <c r="AL49" s="75">
        <f t="shared" ca="1" si="29"/>
        <v>0</v>
      </c>
      <c r="AM49" s="75">
        <f t="shared" ca="1" si="29"/>
        <v>0</v>
      </c>
      <c r="AN49" s="75">
        <f t="shared" ca="1" si="29"/>
        <v>0</v>
      </c>
      <c r="AO49" s="75">
        <f t="shared" ca="1" si="29"/>
        <v>0</v>
      </c>
      <c r="AP49" s="75">
        <f t="shared" ca="1" si="29"/>
        <v>0</v>
      </c>
    </row>
    <row r="50" spans="2:42" ht="12.75" customHeight="1">
      <c r="B50" s="22" t="s">
        <v>53</v>
      </c>
      <c r="C50" s="35">
        <f ca="1">IF((C40&lt;=Selection!$E$31+Selection!$E$26),C49+C47,0)</f>
        <v>1.2493923739833277E-2</v>
      </c>
      <c r="D50" s="35">
        <f ca="1">IF((D40&lt;=Selection!$E$31+Selection!$E$26),D49+D47,0)</f>
        <v>1.2681318306862747E-2</v>
      </c>
      <c r="E50" s="35">
        <f ca="1">IF((E40&lt;=Selection!$E$31+Selection!$E$26),E49+E47,0)</f>
        <v>1.2876317610211019E-2</v>
      </c>
      <c r="F50" s="35">
        <f ca="1">IF((F40&lt;=Selection!$E$31+Selection!$E$26),F49+F47,0)</f>
        <v>1.3079149791967662E-2</v>
      </c>
      <c r="G50" s="35">
        <f ca="1">IF((G40&lt;=Selection!$E$31+Selection!$E$26),G49+G47,0)</f>
        <v>1.3290049838484919E-2</v>
      </c>
      <c r="H50" s="35">
        <f ca="1">IF((H40&lt;=Selection!$E$31+Selection!$E$26),H49+H47,0)</f>
        <v>1.3509259785705616E-2</v>
      </c>
      <c r="I50" s="35">
        <f ca="1">IF((I40&lt;=Selection!$E$31+Selection!$E$26),I49+I47,0)</f>
        <v>1.3737028930650853E-2</v>
      </c>
      <c r="J50" s="35">
        <f ca="1">IF((J40&lt;=Selection!$E$31+Selection!$E$26),J49+J47,0)</f>
        <v>1.397361404925237E-2</v>
      </c>
      <c r="K50" s="35">
        <f ca="1">IF((K40&lt;=Selection!$E$31+Selection!$E$26),K49+K47,0)</f>
        <v>1.4219279620719848E-2</v>
      </c>
      <c r="L50" s="35">
        <f ca="1">IF((L40&lt;=Selection!$E$31+Selection!$E$26),L49+L47,0)</f>
        <v>1.4474298058639272E-2</v>
      </c>
      <c r="M50" s="35">
        <f ca="1">IF((M40&lt;=Selection!$E$31+Selection!$E$26),M49+M47,0)</f>
        <v>1.4738949949004198E-2</v>
      </c>
      <c r="N50" s="35">
        <f ca="1">IF((N40&lt;=Selection!$E$31+Selection!$E$26),N49+N47,0)</f>
        <v>1.501352429538799E-2</v>
      </c>
      <c r="O50" s="35">
        <f ca="1">IF((O40&lt;=Selection!$E$31+Selection!$E$26),O49+O47,0)</f>
        <v>1.5298318771471217E-2</v>
      </c>
      <c r="P50" s="35">
        <f ca="1">IF((P40&lt;=Selection!$E$31+Selection!$E$26),P49+P47,0)</f>
        <v>1.5593639981144857E-2</v>
      </c>
      <c r="Q50" s="35">
        <f ca="1">IF((Q40&lt;=Selection!$E$31+Selection!$E$26),Q49+Q47,0)</f>
        <v>1.5899803726416632E-2</v>
      </c>
      <c r="R50" s="35">
        <f ca="1">IF((R40&lt;=Selection!$E$31+Selection!$E$26),R49+R47,0)</f>
        <v>1.6217135283354476E-2</v>
      </c>
      <c r="S50" s="35">
        <f ca="1">IF((S40&lt;=Selection!$E$31+Selection!$E$26),S49+S47,0)</f>
        <v>1.6545969686308375E-2</v>
      </c>
      <c r="T50" s="35">
        <f ca="1">IF((T40&lt;=Selection!$E$31+Selection!$E$26),T49+T47,0)</f>
        <v>1.688665202065881E-2</v>
      </c>
      <c r="U50" s="35">
        <f ca="1">IF((U40&lt;=Selection!$E$31+Selection!$E$26),U49+U47,0)</f>
        <v>1.7239537724347682E-2</v>
      </c>
      <c r="V50" s="35">
        <f ca="1">IF((V40&lt;=Selection!$E$31+Selection!$E$26),V49+V47,0)</f>
        <v>1.7604992898455137E-2</v>
      </c>
      <c r="W50" s="35">
        <f ca="1">IF((W40&lt;=Selection!$E$31+Selection!$E$26),W49+W47,0)</f>
        <v>1.7983394627093731E-2</v>
      </c>
      <c r="X50" s="35">
        <f ca="1">IF((X40&lt;=Selection!$E$31+Selection!$E$26),X49+X47,0)</f>
        <v>1.8375131306899405E-2</v>
      </c>
      <c r="Y50" s="35">
        <f ca="1">IF((Y40&lt;=Selection!$E$31+Selection!$E$26),Y49+Y47,0)</f>
        <v>1.8780602986407172E-2</v>
      </c>
      <c r="Z50" s="35">
        <f ca="1">IF((Z40&lt;=Selection!$E$31+Selection!$E$26),Z49+Z47,0)</f>
        <v>1.920022171560809E-2</v>
      </c>
      <c r="AA50" s="35">
        <f ca="1">IF((AA40&lt;=Selection!$E$31+Selection!$E$26),AA49+AA47,0)</f>
        <v>1.9634411905992952E-2</v>
      </c>
      <c r="AB50" s="35">
        <f ca="1">IF((AB40&lt;=Selection!$E$31+Selection!$E$26),AB49+AB47,0)</f>
        <v>2.0083610701397282E-2</v>
      </c>
      <c r="AC50" s="35">
        <f ca="1">IF((AC40&lt;=Selection!$E$31+Selection!$E$26),AC49+AC47,0)</f>
        <v>2.0548268359971665E-2</v>
      </c>
      <c r="AD50" s="35">
        <f ca="1">IF((AD40&lt;=Selection!$E$31+Selection!$E$26),AD49+AD47,0)</f>
        <v>2.102884864761119E-2</v>
      </c>
      <c r="AE50" s="35">
        <f ca="1">IF((AE40&lt;=Selection!$E$31+Selection!$E$26),AE49+AE47,0)</f>
        <v>2.1525829243187827E-2</v>
      </c>
      <c r="AF50" s="35">
        <f ca="1">IF((AF40&lt;=Selection!$E$31+Selection!$E$26),AF49+AF47,0)</f>
        <v>2.2039702155939683E-2</v>
      </c>
      <c r="AG50" s="35">
        <f ca="1">IF((AG40&lt;=Selection!$E$31+Selection!$E$26),AG49+AG47,0)</f>
        <v>2.2570974155382013E-2</v>
      </c>
      <c r="AH50" s="35">
        <f ca="1">IF((AH40&lt;=Selection!$E$31+Selection!$E$26),AH49+AH47,0)</f>
        <v>2.3120167214115535E-2</v>
      </c>
      <c r="AI50" s="35">
        <f ca="1">IF((AI40&lt;=Selection!$E$31+Selection!$E$26),AI49+AI47,0)</f>
        <v>2.3687818963918975E-2</v>
      </c>
      <c r="AJ50" s="35">
        <f ca="1">IF((AJ40&lt;=Selection!$E$31+Selection!$E$26),AJ49+AJ47,0)</f>
        <v>2.4274483165524444E-2</v>
      </c>
      <c r="AK50" s="35">
        <f ca="1">IF((AK40&lt;=Selection!$E$31+Selection!$E$26),AK49+AK47,0)</f>
        <v>2.4880730192485993E-2</v>
      </c>
      <c r="AL50" s="35">
        <f ca="1">IF((AL40&lt;=Selection!$E$31+Selection!$E$26),AL49+AL47,0)</f>
        <v>2.5507147529564313E-2</v>
      </c>
      <c r="AM50" s="35">
        <f ca="1">IF((AM40&lt;=Selection!$E$31+Selection!$E$26),AM49+AM47,0)</f>
        <v>2.6154340286062897E-2</v>
      </c>
      <c r="AN50" s="35">
        <f ca="1">IF((AN40&lt;=Selection!$E$31+Selection!$E$26),AN49+AN47,0)</f>
        <v>2.6822931724564358E-2</v>
      </c>
      <c r="AO50" s="35">
        <f ca="1">IF((AO40&lt;=Selection!$E$31+Selection!$E$26),AO49+AO47,0)</f>
        <v>2.7513563805528787E-2</v>
      </c>
      <c r="AP50" s="35">
        <f ca="1">IF((AP40&lt;=Selection!$E$31+Selection!$E$26),AP49+AP47,0)</f>
        <v>2.8226897748230072E-2</v>
      </c>
    </row>
    <row r="51" spans="2:42" ht="12.75" customHeight="1">
      <c r="B51" s="13" t="s">
        <v>54</v>
      </c>
      <c r="C51" s="77">
        <f>IF(Selection!$E$19=IOU,C50-C50/(1+Selection!$E$37),0)</f>
        <v>0</v>
      </c>
      <c r="D51" s="77">
        <f>IF(Selection!$E$19=IOU,D50-D50/(1+Selection!$E$37),0)</f>
        <v>0</v>
      </c>
      <c r="E51" s="77">
        <f>IF(Selection!$E$19=IOU,E50-E50/(1+Selection!$E$37),0)</f>
        <v>0</v>
      </c>
      <c r="F51" s="77">
        <f>IF(Selection!$E$19=IOU,F50-F50/(1+Selection!$E$37),0)</f>
        <v>0</v>
      </c>
      <c r="G51" s="77">
        <f>IF(Selection!$E$19=IOU,G50-G50/(1+Selection!$E$37),0)</f>
        <v>0</v>
      </c>
      <c r="H51" s="77">
        <f>IF(Selection!$E$19=IOU,H50-H50/(1+Selection!$E$37),0)</f>
        <v>0</v>
      </c>
      <c r="I51" s="77">
        <f>IF(Selection!$E$19=IOU,I50-I50/(1+Selection!$E$37),0)</f>
        <v>0</v>
      </c>
      <c r="J51" s="77">
        <f>IF(Selection!$E$19=IOU,J50-J50/(1+Selection!$E$37),0)</f>
        <v>0</v>
      </c>
      <c r="K51" s="77">
        <f>IF(Selection!$E$19=IOU,K50-K50/(1+Selection!$E$37),0)</f>
        <v>0</v>
      </c>
      <c r="L51" s="77">
        <f>IF(Selection!$E$19=IOU,L50-L50/(1+Selection!$E$37),0)</f>
        <v>0</v>
      </c>
      <c r="M51" s="77">
        <f>IF(Selection!$E$19=IOU,M50-M50/(1+Selection!$E$37),0)</f>
        <v>0</v>
      </c>
      <c r="N51" s="77">
        <f>IF(Selection!$E$19=IOU,N50-N50/(1+Selection!$E$37),0)</f>
        <v>0</v>
      </c>
      <c r="O51" s="77">
        <f>IF(Selection!$E$19=IOU,O50-O50/(1+Selection!$E$37),0)</f>
        <v>0</v>
      </c>
      <c r="P51" s="77">
        <f>IF(Selection!$E$19=IOU,P50-P50/(1+Selection!$E$37),0)</f>
        <v>0</v>
      </c>
      <c r="Q51" s="77">
        <f>IF(Selection!$E$19=IOU,Q50-Q50/(1+Selection!$E$37),0)</f>
        <v>0</v>
      </c>
      <c r="R51" s="77">
        <f>IF(Selection!$E$19=IOU,R50-R50/(1+Selection!$E$37),0)</f>
        <v>0</v>
      </c>
      <c r="S51" s="77">
        <f>IF(Selection!$E$19=IOU,S50-S50/(1+Selection!$E$37),0)</f>
        <v>0</v>
      </c>
      <c r="T51" s="77">
        <f>IF(Selection!$E$19=IOU,T50-T50/(1+Selection!$E$37),0)</f>
        <v>0</v>
      </c>
      <c r="U51" s="77">
        <f>IF(Selection!$E$19=IOU,U50-U50/(1+Selection!$E$37),0)</f>
        <v>0</v>
      </c>
      <c r="V51" s="77">
        <f>IF(Selection!$E$19=IOU,V50-V50/(1+Selection!$E$37),0)</f>
        <v>0</v>
      </c>
      <c r="W51" s="77">
        <f>IF(Selection!$E$19=IOU,W50-W50/(1+Selection!$E$37),0)</f>
        <v>0</v>
      </c>
      <c r="X51" s="77">
        <f>IF(Selection!$E$19=IOU,X50-X50/(1+Selection!$E$37),0)</f>
        <v>0</v>
      </c>
      <c r="Y51" s="77">
        <f>IF(Selection!$E$19=IOU,Y50-Y50/(1+Selection!$E$37),0)</f>
        <v>0</v>
      </c>
      <c r="Z51" s="77">
        <f>IF(Selection!$E$19=IOU,Z50-Z50/(1+Selection!$E$37),0)</f>
        <v>0</v>
      </c>
      <c r="AA51" s="77">
        <f>IF(Selection!$E$19=IOU,AA50-AA50/(1+Selection!$E$37),0)</f>
        <v>0</v>
      </c>
      <c r="AB51" s="77">
        <f>IF(Selection!$E$19=IOU,AB50-AB50/(1+Selection!$E$37),0)</f>
        <v>0</v>
      </c>
      <c r="AC51" s="77">
        <f>IF(Selection!$E$19=IOU,AC50-AC50/(1+Selection!$E$37),0)</f>
        <v>0</v>
      </c>
      <c r="AD51" s="77">
        <f>IF(Selection!$E$19=IOU,AD50-AD50/(1+Selection!$E$37),0)</f>
        <v>0</v>
      </c>
      <c r="AE51" s="77">
        <f>IF(Selection!$E$19=IOU,AE50-AE50/(1+Selection!$E$37),0)</f>
        <v>0</v>
      </c>
      <c r="AF51" s="77">
        <f>IF(Selection!$E$19=IOU,AF50-AF50/(1+Selection!$E$37),0)</f>
        <v>0</v>
      </c>
      <c r="AG51" s="77">
        <f>IF(Selection!$E$19=IOU,AG50-AG50/(1+Selection!$E$37),0)</f>
        <v>0</v>
      </c>
      <c r="AH51" s="77">
        <f>IF(Selection!$E$19=IOU,AH50-AH50/(1+Selection!$E$37),0)</f>
        <v>0</v>
      </c>
      <c r="AI51" s="77">
        <f>IF(Selection!$E$19=IOU,AI50-AI50/(1+Selection!$E$37),0)</f>
        <v>0</v>
      </c>
      <c r="AJ51" s="77">
        <f>IF(Selection!$E$19=IOU,AJ50-AJ50/(1+Selection!$E$37),0)</f>
        <v>0</v>
      </c>
      <c r="AK51" s="77">
        <f>IF(Selection!$E$19=IOU,AK50-AK50/(1+Selection!$E$37),0)</f>
        <v>0</v>
      </c>
      <c r="AL51" s="77">
        <f>IF(Selection!$E$19=IOU,AL50-AL50/(1+Selection!$E$37),0)</f>
        <v>0</v>
      </c>
      <c r="AM51" s="77">
        <f>IF(Selection!$E$19=IOU,AM50-AM50/(1+Selection!$E$37),0)</f>
        <v>0</v>
      </c>
      <c r="AN51" s="77">
        <f>IF(Selection!$E$19=IOU,AN50-AN50/(1+Selection!$E$37),0)</f>
        <v>0</v>
      </c>
      <c r="AO51" s="77">
        <f>IF(Selection!$E$19=IOU,AO50-AO50/(1+Selection!$E$37),0)</f>
        <v>0</v>
      </c>
      <c r="AP51" s="77">
        <f>IF(Selection!$E$19=IOU,AP50-AP50/(1+Selection!$E$37),0)</f>
        <v>0</v>
      </c>
    </row>
    <row r="52" spans="2:42" ht="13.5" customHeight="1" thickBot="1">
      <c r="B52" s="17" t="s">
        <v>55</v>
      </c>
      <c r="C52" s="36">
        <f ca="1">SUM(C50:C51)</f>
        <v>1.2493923739833277E-2</v>
      </c>
      <c r="D52" s="36">
        <f t="shared" ref="D52:AP52" ca="1" si="30">SUM(D50:D51)</f>
        <v>1.2681318306862747E-2</v>
      </c>
      <c r="E52" s="36">
        <f t="shared" ca="1" si="30"/>
        <v>1.2876317610211019E-2</v>
      </c>
      <c r="F52" s="36">
        <f t="shared" ca="1" si="30"/>
        <v>1.3079149791967662E-2</v>
      </c>
      <c r="G52" s="36">
        <f t="shared" ca="1" si="30"/>
        <v>1.3290049838484919E-2</v>
      </c>
      <c r="H52" s="36">
        <f t="shared" ca="1" si="30"/>
        <v>1.3509259785705616E-2</v>
      </c>
      <c r="I52" s="36">
        <f t="shared" ca="1" si="30"/>
        <v>1.3737028930650853E-2</v>
      </c>
      <c r="J52" s="36">
        <f t="shared" ca="1" si="30"/>
        <v>1.397361404925237E-2</v>
      </c>
      <c r="K52" s="36">
        <f t="shared" ca="1" si="30"/>
        <v>1.4219279620719848E-2</v>
      </c>
      <c r="L52" s="36">
        <f t="shared" ca="1" si="30"/>
        <v>1.4474298058639272E-2</v>
      </c>
      <c r="M52" s="36">
        <f t="shared" ca="1" si="30"/>
        <v>1.4738949949004198E-2</v>
      </c>
      <c r="N52" s="36">
        <f t="shared" ca="1" si="30"/>
        <v>1.501352429538799E-2</v>
      </c>
      <c r="O52" s="36">
        <f t="shared" ca="1" si="30"/>
        <v>1.5298318771471217E-2</v>
      </c>
      <c r="P52" s="36">
        <f t="shared" ca="1" si="30"/>
        <v>1.5593639981144857E-2</v>
      </c>
      <c r="Q52" s="36">
        <f t="shared" ca="1" si="30"/>
        <v>1.5899803726416632E-2</v>
      </c>
      <c r="R52" s="36">
        <f t="shared" ca="1" si="30"/>
        <v>1.6217135283354476E-2</v>
      </c>
      <c r="S52" s="36">
        <f t="shared" ca="1" si="30"/>
        <v>1.6545969686308375E-2</v>
      </c>
      <c r="T52" s="36">
        <f t="shared" ca="1" si="30"/>
        <v>1.688665202065881E-2</v>
      </c>
      <c r="U52" s="36">
        <f t="shared" ca="1" si="30"/>
        <v>1.7239537724347682E-2</v>
      </c>
      <c r="V52" s="36">
        <f t="shared" ca="1" si="30"/>
        <v>1.7604992898455137E-2</v>
      </c>
      <c r="W52" s="36">
        <f t="shared" ca="1" si="30"/>
        <v>1.7983394627093731E-2</v>
      </c>
      <c r="X52" s="36">
        <f t="shared" ca="1" si="30"/>
        <v>1.8375131306899405E-2</v>
      </c>
      <c r="Y52" s="36">
        <f t="shared" ca="1" si="30"/>
        <v>1.8780602986407172E-2</v>
      </c>
      <c r="Z52" s="36">
        <f t="shared" ca="1" si="30"/>
        <v>1.920022171560809E-2</v>
      </c>
      <c r="AA52" s="36">
        <f t="shared" ca="1" si="30"/>
        <v>1.9634411905992952E-2</v>
      </c>
      <c r="AB52" s="36">
        <f t="shared" ca="1" si="30"/>
        <v>2.0083610701397282E-2</v>
      </c>
      <c r="AC52" s="36">
        <f t="shared" ca="1" si="30"/>
        <v>2.0548268359971665E-2</v>
      </c>
      <c r="AD52" s="36">
        <f t="shared" ca="1" si="30"/>
        <v>2.102884864761119E-2</v>
      </c>
      <c r="AE52" s="36">
        <f t="shared" ca="1" si="30"/>
        <v>2.1525829243187827E-2</v>
      </c>
      <c r="AF52" s="36">
        <f t="shared" ca="1" si="30"/>
        <v>2.2039702155939683E-2</v>
      </c>
      <c r="AG52" s="36">
        <f t="shared" ca="1" si="30"/>
        <v>2.2570974155382013E-2</v>
      </c>
      <c r="AH52" s="36">
        <f t="shared" ca="1" si="30"/>
        <v>2.3120167214115535E-2</v>
      </c>
      <c r="AI52" s="36">
        <f t="shared" ca="1" si="30"/>
        <v>2.3687818963918975E-2</v>
      </c>
      <c r="AJ52" s="36">
        <f t="shared" ca="1" si="30"/>
        <v>2.4274483165524444E-2</v>
      </c>
      <c r="AK52" s="36">
        <f t="shared" ca="1" si="30"/>
        <v>2.4880730192485993E-2</v>
      </c>
      <c r="AL52" s="36">
        <f t="shared" ca="1" si="30"/>
        <v>2.5507147529564313E-2</v>
      </c>
      <c r="AM52" s="36">
        <f t="shared" ca="1" si="30"/>
        <v>2.6154340286062897E-2</v>
      </c>
      <c r="AN52" s="36">
        <f t="shared" ca="1" si="30"/>
        <v>2.6822931724564358E-2</v>
      </c>
      <c r="AO52" s="36">
        <f t="shared" ca="1" si="30"/>
        <v>2.7513563805528787E-2</v>
      </c>
      <c r="AP52" s="36">
        <f t="shared" ca="1" si="30"/>
        <v>2.8226897748230072E-2</v>
      </c>
    </row>
    <row r="53" spans="2:42">
      <c r="B53" s="12"/>
      <c r="C53" s="23"/>
      <c r="D53" s="23"/>
      <c r="E53" s="23"/>
      <c r="F53" s="23"/>
      <c r="G53" s="23"/>
      <c r="H53" s="23"/>
      <c r="I53" s="23"/>
      <c r="J53" s="23"/>
      <c r="K53" s="23"/>
      <c r="L53" s="23"/>
      <c r="M53" s="23"/>
      <c r="N53" s="23"/>
      <c r="O53" s="23"/>
      <c r="P53" s="23"/>
      <c r="Q53" s="23"/>
      <c r="R53" s="23"/>
      <c r="S53" s="23"/>
      <c r="T53" s="23"/>
      <c r="U53" s="23"/>
      <c r="V53" s="23"/>
      <c r="W53" s="19"/>
      <c r="X53" s="19"/>
      <c r="Y53" s="19"/>
      <c r="Z53" s="19"/>
      <c r="AA53" s="19"/>
      <c r="AB53" s="19"/>
      <c r="AC53" s="19"/>
      <c r="AD53" s="19"/>
      <c r="AE53" s="19"/>
      <c r="AF53" s="19"/>
      <c r="AG53" s="19"/>
      <c r="AH53" s="19"/>
      <c r="AI53" s="19"/>
      <c r="AJ53" s="19"/>
      <c r="AK53" s="19"/>
      <c r="AL53" s="19"/>
      <c r="AM53" s="19"/>
      <c r="AN53" s="19"/>
      <c r="AO53" s="19"/>
      <c r="AP53" s="19"/>
    </row>
    <row r="54" spans="2:42" ht="13.5" thickBot="1">
      <c r="B54" s="20" t="s">
        <v>29</v>
      </c>
      <c r="C54" s="21">
        <f t="shared" ref="C54:AP54" si="31">C40</f>
        <v>1</v>
      </c>
      <c r="D54" s="21">
        <f t="shared" si="31"/>
        <v>2</v>
      </c>
      <c r="E54" s="21">
        <f t="shared" si="31"/>
        <v>3</v>
      </c>
      <c r="F54" s="21">
        <f t="shared" si="31"/>
        <v>4</v>
      </c>
      <c r="G54" s="21">
        <f t="shared" si="31"/>
        <v>5</v>
      </c>
      <c r="H54" s="21">
        <f t="shared" si="31"/>
        <v>6</v>
      </c>
      <c r="I54" s="21">
        <f t="shared" si="31"/>
        <v>7</v>
      </c>
      <c r="J54" s="21">
        <f t="shared" si="31"/>
        <v>8</v>
      </c>
      <c r="K54" s="21">
        <f t="shared" si="31"/>
        <v>9</v>
      </c>
      <c r="L54" s="21">
        <f t="shared" si="31"/>
        <v>10</v>
      </c>
      <c r="M54" s="21">
        <f t="shared" si="31"/>
        <v>11</v>
      </c>
      <c r="N54" s="21">
        <f t="shared" si="31"/>
        <v>12</v>
      </c>
      <c r="O54" s="21">
        <f t="shared" si="31"/>
        <v>13</v>
      </c>
      <c r="P54" s="21">
        <f t="shared" si="31"/>
        <v>14</v>
      </c>
      <c r="Q54" s="21">
        <f t="shared" si="31"/>
        <v>15</v>
      </c>
      <c r="R54" s="21">
        <f t="shared" si="31"/>
        <v>16</v>
      </c>
      <c r="S54" s="21">
        <f t="shared" si="31"/>
        <v>17</v>
      </c>
      <c r="T54" s="21">
        <f t="shared" si="31"/>
        <v>18</v>
      </c>
      <c r="U54" s="21">
        <f t="shared" si="31"/>
        <v>19</v>
      </c>
      <c r="V54" s="21">
        <f t="shared" si="31"/>
        <v>20</v>
      </c>
      <c r="W54" s="21">
        <f t="shared" si="31"/>
        <v>21</v>
      </c>
      <c r="X54" s="21">
        <f t="shared" si="31"/>
        <v>22</v>
      </c>
      <c r="Y54" s="21">
        <f t="shared" si="31"/>
        <v>23</v>
      </c>
      <c r="Z54" s="21">
        <f t="shared" si="31"/>
        <v>24</v>
      </c>
      <c r="AA54" s="21">
        <f t="shared" si="31"/>
        <v>25</v>
      </c>
      <c r="AB54" s="21">
        <f t="shared" si="31"/>
        <v>26</v>
      </c>
      <c r="AC54" s="21">
        <f t="shared" si="31"/>
        <v>27</v>
      </c>
      <c r="AD54" s="21">
        <f t="shared" si="31"/>
        <v>28</v>
      </c>
      <c r="AE54" s="21">
        <f t="shared" si="31"/>
        <v>29</v>
      </c>
      <c r="AF54" s="21">
        <f t="shared" si="31"/>
        <v>30</v>
      </c>
      <c r="AG54" s="21">
        <f t="shared" si="31"/>
        <v>31</v>
      </c>
      <c r="AH54" s="21">
        <f t="shared" si="31"/>
        <v>32</v>
      </c>
      <c r="AI54" s="21">
        <f t="shared" si="31"/>
        <v>33</v>
      </c>
      <c r="AJ54" s="21">
        <f t="shared" si="31"/>
        <v>34</v>
      </c>
      <c r="AK54" s="21">
        <f t="shared" si="31"/>
        <v>35</v>
      </c>
      <c r="AL54" s="21">
        <f t="shared" si="31"/>
        <v>36</v>
      </c>
      <c r="AM54" s="21">
        <f t="shared" si="31"/>
        <v>37</v>
      </c>
      <c r="AN54" s="21">
        <f t="shared" si="31"/>
        <v>38</v>
      </c>
      <c r="AO54" s="21">
        <f t="shared" si="31"/>
        <v>39</v>
      </c>
      <c r="AP54" s="21">
        <f t="shared" si="31"/>
        <v>40</v>
      </c>
    </row>
    <row r="55" spans="2:42">
      <c r="B55" s="16" t="s">
        <v>56</v>
      </c>
      <c r="C55" s="76">
        <f t="shared" ref="C55:AP55" ca="1" si="32">C28+C22</f>
        <v>4.5072624999999991E-2</v>
      </c>
      <c r="D55" s="76">
        <f t="shared" ca="1" si="32"/>
        <v>4.5072624999999991E-2</v>
      </c>
      <c r="E55" s="76">
        <f t="shared" ca="1" si="32"/>
        <v>4.5072624999999991E-2</v>
      </c>
      <c r="F55" s="76">
        <f t="shared" ca="1" si="32"/>
        <v>4.5072624999999991E-2</v>
      </c>
      <c r="G55" s="76">
        <f t="shared" ca="1" si="32"/>
        <v>4.5072624999999991E-2</v>
      </c>
      <c r="H55" s="76">
        <f t="shared" ca="1" si="32"/>
        <v>4.5072624999999991E-2</v>
      </c>
      <c r="I55" s="76">
        <f t="shared" ca="1" si="32"/>
        <v>4.5072624999999991E-2</v>
      </c>
      <c r="J55" s="76">
        <f t="shared" ca="1" si="32"/>
        <v>4.5072624999999991E-2</v>
      </c>
      <c r="K55" s="76">
        <f t="shared" ca="1" si="32"/>
        <v>4.5072624999999991E-2</v>
      </c>
      <c r="L55" s="76">
        <f t="shared" ca="1" si="32"/>
        <v>4.5072624999999991E-2</v>
      </c>
      <c r="M55" s="76">
        <f t="shared" ca="1" si="32"/>
        <v>4.5072624999999991E-2</v>
      </c>
      <c r="N55" s="76">
        <f t="shared" ca="1" si="32"/>
        <v>4.5072624999999991E-2</v>
      </c>
      <c r="O55" s="76">
        <f t="shared" ca="1" si="32"/>
        <v>4.5072624999999991E-2</v>
      </c>
      <c r="P55" s="76">
        <f t="shared" ca="1" si="32"/>
        <v>4.5072624999999991E-2</v>
      </c>
      <c r="Q55" s="76">
        <f t="shared" ca="1" si="32"/>
        <v>4.5072624999999991E-2</v>
      </c>
      <c r="R55" s="76">
        <f t="shared" ca="1" si="32"/>
        <v>4.5072624999999991E-2</v>
      </c>
      <c r="S55" s="76">
        <f t="shared" ca="1" si="32"/>
        <v>4.5072624999999991E-2</v>
      </c>
      <c r="T55" s="76">
        <f t="shared" ca="1" si="32"/>
        <v>4.5072624999999991E-2</v>
      </c>
      <c r="U55" s="76">
        <f t="shared" ca="1" si="32"/>
        <v>4.5072624999999991E-2</v>
      </c>
      <c r="V55" s="76">
        <f t="shared" ca="1" si="32"/>
        <v>4.5072624999999991E-2</v>
      </c>
      <c r="W55" s="76">
        <f t="shared" ca="1" si="32"/>
        <v>4.5072624999999991E-2</v>
      </c>
      <c r="X55" s="76">
        <f t="shared" ca="1" si="32"/>
        <v>4.5072624999999991E-2</v>
      </c>
      <c r="Y55" s="76">
        <f t="shared" ca="1" si="32"/>
        <v>4.5072624999999991E-2</v>
      </c>
      <c r="Z55" s="76">
        <f t="shared" ca="1" si="32"/>
        <v>4.5072624999999991E-2</v>
      </c>
      <c r="AA55" s="76">
        <f t="shared" ca="1" si="32"/>
        <v>4.5072624999999991E-2</v>
      </c>
      <c r="AB55" s="76">
        <f t="shared" ca="1" si="32"/>
        <v>4.5072624999999991E-2</v>
      </c>
      <c r="AC55" s="76">
        <f t="shared" ca="1" si="32"/>
        <v>4.5072624999999991E-2</v>
      </c>
      <c r="AD55" s="76">
        <f t="shared" ca="1" si="32"/>
        <v>4.5072624999999991E-2</v>
      </c>
      <c r="AE55" s="76">
        <f t="shared" ca="1" si="32"/>
        <v>4.5072624999999991E-2</v>
      </c>
      <c r="AF55" s="76">
        <f t="shared" ca="1" si="32"/>
        <v>4.5072624999999991E-2</v>
      </c>
      <c r="AG55" s="76">
        <f t="shared" ca="1" si="32"/>
        <v>4.5072624999999991E-2</v>
      </c>
      <c r="AH55" s="76">
        <f t="shared" ca="1" si="32"/>
        <v>4.5072624999999991E-2</v>
      </c>
      <c r="AI55" s="76">
        <f t="shared" ca="1" si="32"/>
        <v>4.5072624999999991E-2</v>
      </c>
      <c r="AJ55" s="76">
        <f t="shared" ca="1" si="32"/>
        <v>4.5072624999999991E-2</v>
      </c>
      <c r="AK55" s="76">
        <f t="shared" ca="1" si="32"/>
        <v>4.5072624999999991E-2</v>
      </c>
      <c r="AL55" s="76">
        <f t="shared" ca="1" si="32"/>
        <v>4.5072624999999991E-2</v>
      </c>
      <c r="AM55" s="76">
        <f t="shared" ca="1" si="32"/>
        <v>4.5072624999999991E-2</v>
      </c>
      <c r="AN55" s="76">
        <f t="shared" ca="1" si="32"/>
        <v>4.5072624999999991E-2</v>
      </c>
      <c r="AO55" s="76">
        <f t="shared" ca="1" si="32"/>
        <v>4.5072624999999991E-2</v>
      </c>
      <c r="AP55" s="76">
        <f t="shared" ca="1" si="32"/>
        <v>4.5072624999999991E-2</v>
      </c>
    </row>
    <row r="56" spans="2:42">
      <c r="B56" s="13" t="s">
        <v>57</v>
      </c>
      <c r="C56" s="74">
        <f t="shared" ref="C56:AP56" ca="1" si="33">IF((C52&gt;0),(1/(1+C55)^(C5-0.5)),0)</f>
        <v>0.9781979854696915</v>
      </c>
      <c r="D56" s="74">
        <f t="shared" ca="1" si="33"/>
        <v>0.93600957681739261</v>
      </c>
      <c r="E56" s="74">
        <f t="shared" ca="1" si="33"/>
        <v>0.89564069943693403</v>
      </c>
      <c r="F56" s="74">
        <f t="shared" ca="1" si="33"/>
        <v>0.85701287930772663</v>
      </c>
      <c r="G56" s="74">
        <f t="shared" ca="1" si="33"/>
        <v>0.82005102689176901</v>
      </c>
      <c r="H56" s="74">
        <f t="shared" ca="1" si="33"/>
        <v>0.78468329116530922</v>
      </c>
      <c r="I56" s="74">
        <f t="shared" ca="1" si="33"/>
        <v>0.75084091994593116</v>
      </c>
      <c r="J56" s="74">
        <f t="shared" ca="1" si="33"/>
        <v>0.71845812624355287</v>
      </c>
      <c r="K56" s="74">
        <f t="shared" ca="1" si="33"/>
        <v>0.68747196037553182</v>
      </c>
      <c r="L56" s="74">
        <f t="shared" ca="1" si="33"/>
        <v>0.65782218759727995</v>
      </c>
      <c r="M56" s="74">
        <f t="shared" ca="1" si="33"/>
        <v>0.62945117101051229</v>
      </c>
      <c r="N56" s="74">
        <f t="shared" ca="1" si="33"/>
        <v>0.60230375952150916</v>
      </c>
      <c r="O56" s="74">
        <f t="shared" ca="1" si="33"/>
        <v>0.57632718063159405</v>
      </c>
      <c r="P56" s="74">
        <f t="shared" ca="1" si="33"/>
        <v>0.55147093785141865</v>
      </c>
      <c r="Q56" s="74">
        <f t="shared" ca="1" si="33"/>
        <v>0.52768671253963695</v>
      </c>
      <c r="R56" s="74">
        <f t="shared" ca="1" si="33"/>
        <v>0.50492826997514828</v>
      </c>
      <c r="S56" s="74">
        <f t="shared" ca="1" si="33"/>
        <v>0.48315136948032517</v>
      </c>
      <c r="T56" s="74">
        <f t="shared" ca="1" si="33"/>
        <v>0.46231367842050708</v>
      </c>
      <c r="U56" s="74">
        <f t="shared" ca="1" si="33"/>
        <v>0.44237468991258577</v>
      </c>
      <c r="V56" s="74">
        <f t="shared" ca="1" si="33"/>
        <v>0.4232956440827122</v>
      </c>
      <c r="W56" s="74">
        <f t="shared" ca="1" si="33"/>
        <v>0.40503945272005593</v>
      </c>
      <c r="X56" s="74">
        <f t="shared" ca="1" si="33"/>
        <v>0.38757062718015028</v>
      </c>
      <c r="Y56" s="74">
        <f t="shared" ca="1" si="33"/>
        <v>0.37085520939767247</v>
      </c>
      <c r="Z56" s="74">
        <f t="shared" ca="1" si="33"/>
        <v>0.35486070587455348</v>
      </c>
      <c r="AA56" s="74">
        <f t="shared" ca="1" si="33"/>
        <v>0.33955602451509381</v>
      </c>
      <c r="AB56" s="74">
        <f t="shared" ca="1" si="33"/>
        <v>0.32491141418530017</v>
      </c>
      <c r="AC56" s="74">
        <f t="shared" ca="1" si="33"/>
        <v>0.31089840687894787</v>
      </c>
      <c r="AD56" s="74">
        <f t="shared" ca="1" si="33"/>
        <v>0.29748976237794755</v>
      </c>
      <c r="AE56" s="74">
        <f t="shared" ca="1" si="33"/>
        <v>0.28465941529943684</v>
      </c>
      <c r="AF56" s="74">
        <f t="shared" ca="1" si="33"/>
        <v>0.27238242442666294</v>
      </c>
      <c r="AG56" s="74">
        <f t="shared" ca="1" si="33"/>
        <v>0.26063492422515894</v>
      </c>
      <c r="AH56" s="74">
        <f t="shared" ca="1" si="33"/>
        <v>0.2493940784499632</v>
      </c>
      <c r="AI56" s="74">
        <f t="shared" ca="1" si="33"/>
        <v>0.2386380357537001</v>
      </c>
      <c r="AJ56" s="74">
        <f t="shared" ca="1" si="33"/>
        <v>0.22834588720922636</v>
      </c>
      <c r="AK56" s="74">
        <f t="shared" ca="1" si="33"/>
        <v>0.21849762566427033</v>
      </c>
      <c r="AL56" s="74">
        <f t="shared" ca="1" si="33"/>
        <v>0.209074106849053</v>
      </c>
      <c r="AM56" s="74">
        <f t="shared" ca="1" si="33"/>
        <v>0.20005701216128691</v>
      </c>
      <c r="AN56" s="74">
        <f t="shared" ca="1" si="33"/>
        <v>0.19142881305620929</v>
      </c>
      <c r="AO56" s="74">
        <f t="shared" ca="1" si="33"/>
        <v>0.18317273697242742</v>
      </c>
      <c r="AP56" s="74">
        <f t="shared" ca="1" si="33"/>
        <v>0.1752727347273377</v>
      </c>
    </row>
    <row r="57" spans="2:42">
      <c r="B57" s="13" t="s">
        <v>58</v>
      </c>
      <c r="C57" s="73">
        <f ca="1">(C56*C52)</f>
        <v>1.2221531032916866E-2</v>
      </c>
      <c r="D57" s="73">
        <f t="shared" ref="D57:AP57" ca="1" si="34">D56*D52</f>
        <v>1.1869835381893254E-2</v>
      </c>
      <c r="E57" s="73">
        <f t="shared" ca="1" si="34"/>
        <v>1.1532554110581508E-2</v>
      </c>
      <c r="F57" s="73">
        <f t="shared" ca="1" si="34"/>
        <v>1.120899982211126E-2</v>
      </c>
      <c r="G57" s="73">
        <f t="shared" ca="1" si="34"/>
        <v>1.0898519017492347E-2</v>
      </c>
      <c r="H57" s="73">
        <f t="shared" ca="1" si="34"/>
        <v>1.0600490429854642E-2</v>
      </c>
      <c r="I57" s="73">
        <f t="shared" ca="1" si="34"/>
        <v>1.0314323439613757E-2</v>
      </c>
      <c r="J57" s="73">
        <f t="shared" ca="1" si="34"/>
        <v>1.0039456566676444E-2</v>
      </c>
      <c r="K57" s="73">
        <f t="shared" ca="1" si="34"/>
        <v>9.7753560359841226E-3</v>
      </c>
      <c r="L57" s="73">
        <f t="shared" ca="1" si="34"/>
        <v>9.5215144128691486E-3</v>
      </c>
      <c r="M57" s="73">
        <f t="shared" ca="1" si="34"/>
        <v>9.2774493048660232E-3</v>
      </c>
      <c r="N57" s="73">
        <f t="shared" ca="1" si="34"/>
        <v>9.0427021267797027E-3</v>
      </c>
      <c r="O57" s="73">
        <f t="shared" ca="1" si="34"/>
        <v>8.8168369259653979E-3</v>
      </c>
      <c r="P57" s="73">
        <f t="shared" ca="1" si="34"/>
        <v>8.5994392649193334E-3</v>
      </c>
      <c r="Q57" s="73">
        <f t="shared" ca="1" si="34"/>
        <v>8.3901151584182612E-3</v>
      </c>
      <c r="R57" s="73">
        <f t="shared" ca="1" si="34"/>
        <v>8.1884900625771116E-3</v>
      </c>
      <c r="S57" s="73">
        <f t="shared" ca="1" si="34"/>
        <v>7.9942079133198379E-3</v>
      </c>
      <c r="T57" s="73">
        <f t="shared" ca="1" si="34"/>
        <v>7.8069302118778635E-3</v>
      </c>
      <c r="U57" s="73">
        <f t="shared" ca="1" si="34"/>
        <v>7.6263351550446305E-3</v>
      </c>
      <c r="V57" s="73">
        <f t="shared" ca="1" si="34"/>
        <v>7.4521168080231414E-3</v>
      </c>
      <c r="W57" s="73">
        <f t="shared" ca="1" si="34"/>
        <v>7.2839843178068393E-3</v>
      </c>
      <c r="X57" s="73">
        <f t="shared" ca="1" si="34"/>
        <v>7.1216611651326164E-3</v>
      </c>
      <c r="Y57" s="73">
        <f t="shared" ca="1" si="34"/>
        <v>6.964884453138585E-3</v>
      </c>
      <c r="Z57" s="73">
        <f t="shared" ca="1" si="34"/>
        <v>6.8134042309486173E-3</v>
      </c>
      <c r="AA57" s="73">
        <f t="shared" ca="1" si="34"/>
        <v>6.6669828504907925E-3</v>
      </c>
      <c r="AB57" s="73">
        <f t="shared" ca="1" si="34"/>
        <v>6.5253943549380194E-3</v>
      </c>
      <c r="AC57" s="73">
        <f t="shared" ca="1" si="34"/>
        <v>6.3884238972362816E-3</v>
      </c>
      <c r="AD57" s="73">
        <f t="shared" ca="1" si="34"/>
        <v>6.2558671872596765E-3</v>
      </c>
      <c r="AE57" s="73">
        <f t="shared" ca="1" si="34"/>
        <v>6.1275299662013659E-3</v>
      </c>
      <c r="AF57" s="73">
        <f t="shared" ca="1" si="34"/>
        <v>6.003227506876401E-3</v>
      </c>
      <c r="AG57" s="73">
        <f t="shared" ca="1" si="34"/>
        <v>5.8827841386760119E-3</v>
      </c>
      <c r="AH57" s="73">
        <f t="shared" ca="1" si="34"/>
        <v>5.7660327959733965E-3</v>
      </c>
      <c r="AI57" s="73">
        <f t="shared" ca="1" si="34"/>
        <v>5.6528145888388717E-3</v>
      </c>
      <c r="AJ57" s="73">
        <f t="shared" ca="1" si="34"/>
        <v>5.5429783949771088E-3</v>
      </c>
      <c r="AK57" s="73">
        <f t="shared" ca="1" si="34"/>
        <v>5.4363804718515129E-3</v>
      </c>
      <c r="AL57" s="73">
        <f t="shared" ca="1" si="34"/>
        <v>5.3328840880106877E-3</v>
      </c>
      <c r="AM57" s="73">
        <f t="shared" ca="1" si="34"/>
        <v>5.2323591726793212E-3</v>
      </c>
      <c r="AN57" s="73">
        <f t="shared" ca="1" si="34"/>
        <v>5.1346819827210958E-3</v>
      </c>
      <c r="AO57" s="73">
        <f t="shared" ca="1" si="34"/>
        <v>5.0397347861242236E-3</v>
      </c>
      <c r="AP57" s="73">
        <f t="shared" ca="1" si="34"/>
        <v>4.947405561201215E-3</v>
      </c>
    </row>
    <row r="58" spans="2:42">
      <c r="B58" s="12" t="s">
        <v>122</v>
      </c>
      <c r="C58" s="81">
        <f ca="1">IF(AND(C$5&lt;=Selection!$E$31+Selection!$E$26,C$5&gt;Selection!$E$26),SUM($C$57:$AP$57)/SUM($C$56:$AP$56),0)</f>
        <v>1.6565175864252702E-2</v>
      </c>
      <c r="D58" s="81">
        <f ca="1">IF(AND(D$5&lt;=Selection!$E$31+Selection!$E$26,D$5&gt;Selection!$E$26),SUM($C$57:$AP$57)/SUM($C$56:$AP$56),0)</f>
        <v>1.6565175864252702E-2</v>
      </c>
      <c r="E58" s="81">
        <f ca="1">IF(AND(E$5&lt;=Selection!$E$31+Selection!$E$26,E$5&gt;Selection!$E$26),SUM($C$57:$AP$57)/SUM($C$56:$AP$56),0)</f>
        <v>1.6565175864252702E-2</v>
      </c>
      <c r="F58" s="81">
        <f ca="1">IF(AND(F$5&lt;=Selection!$E$31+Selection!$E$26,F$5&gt;Selection!$E$26),SUM($C$57:$AP$57)/SUM($C$56:$AP$56),0)</f>
        <v>1.6565175864252702E-2</v>
      </c>
      <c r="G58" s="81">
        <f ca="1">IF(AND(G$5&lt;=Selection!$E$31+Selection!$E$26,G$5&gt;Selection!$E$26),SUM($C$57:$AP$57)/SUM($C$56:$AP$56),0)</f>
        <v>1.6565175864252702E-2</v>
      </c>
      <c r="H58" s="81">
        <f ca="1">IF(AND(H$5&lt;=Selection!$E$31+Selection!$E$26,H$5&gt;Selection!$E$26),SUM($C$57:$AP$57)/SUM($C$56:$AP$56),0)</f>
        <v>1.6565175864252702E-2</v>
      </c>
      <c r="I58" s="81">
        <f ca="1">IF(AND(I$5&lt;=Selection!$E$31+Selection!$E$26,I$5&gt;Selection!$E$26),SUM($C$57:$AP$57)/SUM($C$56:$AP$56),0)</f>
        <v>1.6565175864252702E-2</v>
      </c>
      <c r="J58" s="81">
        <f ca="1">IF(AND(J$5&lt;=Selection!$E$31+Selection!$E$26,J$5&gt;Selection!$E$26),SUM($C$57:$AP$57)/SUM($C$56:$AP$56),0)</f>
        <v>1.6565175864252702E-2</v>
      </c>
      <c r="K58" s="81">
        <f ca="1">IF(AND(K$5&lt;=Selection!$E$31+Selection!$E$26,K$5&gt;Selection!$E$26),SUM($C$57:$AP$57)/SUM($C$56:$AP$56),0)</f>
        <v>1.6565175864252702E-2</v>
      </c>
      <c r="L58" s="81">
        <f ca="1">IF(AND(L$5&lt;=Selection!$E$31+Selection!$E$26,L$5&gt;Selection!$E$26),SUM($C$57:$AP$57)/SUM($C$56:$AP$56),0)</f>
        <v>1.6565175864252702E-2</v>
      </c>
      <c r="M58" s="81">
        <f ca="1">IF(AND(M$5&lt;=Selection!$E$31+Selection!$E$26,M$5&gt;Selection!$E$26),SUM($C$57:$AP$57)/SUM($C$56:$AP$56),0)</f>
        <v>1.6565175864252702E-2</v>
      </c>
      <c r="N58" s="81">
        <f ca="1">IF(AND(N$5&lt;=Selection!$E$31+Selection!$E$26,N$5&gt;Selection!$E$26),SUM($C$57:$AP$57)/SUM($C$56:$AP$56),0)</f>
        <v>1.6565175864252702E-2</v>
      </c>
      <c r="O58" s="81">
        <f ca="1">IF(AND(O$5&lt;=Selection!$E$31+Selection!$E$26,O$5&gt;Selection!$E$26),SUM($C$57:$AP$57)/SUM($C$56:$AP$56),0)</f>
        <v>1.6565175864252702E-2</v>
      </c>
      <c r="P58" s="81">
        <f ca="1">IF(AND(P$5&lt;=Selection!$E$31+Selection!$E$26,P$5&gt;Selection!$E$26),SUM($C$57:$AP$57)/SUM($C$56:$AP$56),0)</f>
        <v>1.6565175864252702E-2</v>
      </c>
      <c r="Q58" s="81">
        <f ca="1">IF(AND(Q$5&lt;=Selection!$E$31+Selection!$E$26,Q$5&gt;Selection!$E$26),SUM($C$57:$AP$57)/SUM($C$56:$AP$56),0)</f>
        <v>1.6565175864252702E-2</v>
      </c>
      <c r="R58" s="81">
        <f ca="1">IF(AND(R$5&lt;=Selection!$E$31+Selection!$E$26,R$5&gt;Selection!$E$26),SUM($C$57:$AP$57)/SUM($C$56:$AP$56),0)</f>
        <v>1.6565175864252702E-2</v>
      </c>
      <c r="S58" s="81">
        <f ca="1">IF(AND(S$5&lt;=Selection!$E$31+Selection!$E$26,S$5&gt;Selection!$E$26),SUM($C$57:$AP$57)/SUM($C$56:$AP$56),0)</f>
        <v>1.6565175864252702E-2</v>
      </c>
      <c r="T58" s="81">
        <f ca="1">IF(AND(T$5&lt;=Selection!$E$31+Selection!$E$26,T$5&gt;Selection!$E$26),SUM($C$57:$AP$57)/SUM($C$56:$AP$56),0)</f>
        <v>1.6565175864252702E-2</v>
      </c>
      <c r="U58" s="81">
        <f ca="1">IF(AND(U$5&lt;=Selection!$E$31+Selection!$E$26,U$5&gt;Selection!$E$26),SUM($C$57:$AP$57)/SUM($C$56:$AP$56),0)</f>
        <v>1.6565175864252702E-2</v>
      </c>
      <c r="V58" s="81">
        <f ca="1">IF(AND(V$5&lt;=Selection!$E$31+Selection!$E$26,V$5&gt;Selection!$E$26),SUM($C$57:$AP$57)/SUM($C$56:$AP$56),0)</f>
        <v>1.6565175864252702E-2</v>
      </c>
      <c r="W58" s="81">
        <f ca="1">IF(AND(W$5&lt;=Selection!$E$31+Selection!$E$26,W$5&gt;Selection!$E$26),SUM($C$57:$AP$57)/SUM($C$56:$AP$56),0)</f>
        <v>1.6565175864252702E-2</v>
      </c>
      <c r="X58" s="81">
        <f ca="1">IF(AND(X$5&lt;=Selection!$E$31+Selection!$E$26,X$5&gt;Selection!$E$26),SUM($C$57:$AP$57)/SUM($C$56:$AP$56),0)</f>
        <v>1.6565175864252702E-2</v>
      </c>
      <c r="Y58" s="81">
        <f ca="1">IF(AND(Y$5&lt;=Selection!$E$31+Selection!$E$26,Y$5&gt;Selection!$E$26),SUM($C$57:$AP$57)/SUM($C$56:$AP$56),0)</f>
        <v>1.6565175864252702E-2</v>
      </c>
      <c r="Z58" s="81">
        <f ca="1">IF(AND(Z$5&lt;=Selection!$E$31+Selection!$E$26,Z$5&gt;Selection!$E$26),SUM($C$57:$AP$57)/SUM($C$56:$AP$56),0)</f>
        <v>1.6565175864252702E-2</v>
      </c>
      <c r="AA58" s="81">
        <f ca="1">IF(AND(AA$5&lt;=Selection!$E$31+Selection!$E$26,AA$5&gt;Selection!$E$26),SUM($C$57:$AP$57)/SUM($C$56:$AP$56),0)</f>
        <v>1.6565175864252702E-2</v>
      </c>
      <c r="AB58" s="81">
        <f ca="1">IF(AND(AB$5&lt;=Selection!$E$31+Selection!$E$26,AB$5&gt;Selection!$E$26),SUM($C$57:$AP$57)/SUM($C$56:$AP$56),0)</f>
        <v>1.6565175864252702E-2</v>
      </c>
      <c r="AC58" s="81">
        <f ca="1">IF(AND(AC$5&lt;=Selection!$E$31+Selection!$E$26,AC$5&gt;Selection!$E$26),SUM($C$57:$AP$57)/SUM($C$56:$AP$56),0)</f>
        <v>1.6565175864252702E-2</v>
      </c>
      <c r="AD58" s="81">
        <f ca="1">IF(AND(AD$5&lt;=Selection!$E$31+Selection!$E$26,AD$5&gt;Selection!$E$26),SUM($C$57:$AP$57)/SUM($C$56:$AP$56),0)</f>
        <v>1.6565175864252702E-2</v>
      </c>
      <c r="AE58" s="81">
        <f ca="1">IF(AND(AE$5&lt;=Selection!$E$31+Selection!$E$26,AE$5&gt;Selection!$E$26),SUM($C$57:$AP$57)/SUM($C$56:$AP$56),0)</f>
        <v>1.6565175864252702E-2</v>
      </c>
      <c r="AF58" s="81">
        <f ca="1">IF(AND(AF$5&lt;=Selection!$E$31+Selection!$E$26,AF$5&gt;Selection!$E$26),SUM($C$57:$AP$57)/SUM($C$56:$AP$56),0)</f>
        <v>1.6565175864252702E-2</v>
      </c>
      <c r="AG58" s="81">
        <f ca="1">IF(AND(AG$5&lt;=Selection!$E$31+Selection!$E$26,AG$5&gt;Selection!$E$26),SUM($C$57:$AP$57)/SUM($C$56:$AP$56),0)</f>
        <v>1.6565175864252702E-2</v>
      </c>
      <c r="AH58" s="81">
        <f ca="1">IF(AND(AH$5&lt;=Selection!$E$31+Selection!$E$26,AH$5&gt;Selection!$E$26),SUM($C$57:$AP$57)/SUM($C$56:$AP$56),0)</f>
        <v>1.6565175864252702E-2</v>
      </c>
      <c r="AI58" s="81">
        <f ca="1">IF(AND(AI$5&lt;=Selection!$E$31+Selection!$E$26,AI$5&gt;Selection!$E$26),SUM($C$57:$AP$57)/SUM($C$56:$AP$56),0)</f>
        <v>1.6565175864252702E-2</v>
      </c>
      <c r="AJ58" s="81">
        <f ca="1">IF(AND(AJ$5&lt;=Selection!$E$31+Selection!$E$26,AJ$5&gt;Selection!$E$26),SUM($C$57:$AP$57)/SUM($C$56:$AP$56),0)</f>
        <v>1.6565175864252702E-2</v>
      </c>
      <c r="AK58" s="81">
        <f ca="1">IF(AND(AK$5&lt;=Selection!$E$31+Selection!$E$26,AK$5&gt;Selection!$E$26),SUM($C$57:$AP$57)/SUM($C$56:$AP$56),0)</f>
        <v>1.6565175864252702E-2</v>
      </c>
      <c r="AL58" s="81">
        <f ca="1">IF(AND(AL$5&lt;=Selection!$E$31+Selection!$E$26,AL$5&gt;Selection!$E$26),SUM($C$57:$AP$57)/SUM($C$56:$AP$56),0)</f>
        <v>1.6565175864252702E-2</v>
      </c>
      <c r="AM58" s="81">
        <f ca="1">IF(AND(AM$5&lt;=Selection!$E$31+Selection!$E$26,AM$5&gt;Selection!$E$26),SUM($C$57:$AP$57)/SUM($C$56:$AP$56),0)</f>
        <v>1.6565175864252702E-2</v>
      </c>
      <c r="AN58" s="81">
        <f ca="1">IF(AND(AN$5&lt;=Selection!$E$31+Selection!$E$26,AN$5&gt;Selection!$E$26),SUM($C$57:$AP$57)/SUM($C$56:$AP$56),0)</f>
        <v>1.6565175864252702E-2</v>
      </c>
      <c r="AO58" s="81">
        <f ca="1">IF(AND(AO$5&lt;=Selection!$E$31+Selection!$E$26,AO$5&gt;Selection!$E$26),SUM($C$57:$AP$57)/SUM($C$56:$AP$56),0)</f>
        <v>1.6565175864252702E-2</v>
      </c>
      <c r="AP58" s="81">
        <f ca="1">IF(AND(AP$5&lt;=Selection!$E$31+Selection!$E$26,AP$5&gt;Selection!$E$26),SUM($C$57:$AP$57)/SUM($C$56:$AP$56),0)</f>
        <v>1.6565175864252702E-2</v>
      </c>
    </row>
    <row r="59" spans="2:42" ht="13.5" thickBot="1">
      <c r="B59" s="17" t="s">
        <v>135</v>
      </c>
      <c r="C59" s="36">
        <f ca="1">MAX($C$58:$AP$58)/((1+C55)^Selection!$E$26)</f>
        <v>1.6565175864252702E-2</v>
      </c>
      <c r="D59" s="36">
        <f ca="1">MAX($C$58:$AP$58)/((1+D55)^Selection!$E$26)</f>
        <v>1.6565175864252702E-2</v>
      </c>
      <c r="E59" s="36">
        <f ca="1">MAX($C$58:$AP$58)/((1+E55)^Selection!$E$26)</f>
        <v>1.6565175864252702E-2</v>
      </c>
      <c r="F59" s="36">
        <f ca="1">MAX($C$58:$AP$58)/((1+F55)^Selection!$E$26)</f>
        <v>1.6565175864252702E-2</v>
      </c>
      <c r="G59" s="36">
        <f ca="1">MAX($C$58:$AP$58)/((1+G55)^Selection!$E$26)</f>
        <v>1.6565175864252702E-2</v>
      </c>
      <c r="H59" s="36">
        <f ca="1">MAX($C$58:$AP$58)/((1+H55)^Selection!$E$26)</f>
        <v>1.6565175864252702E-2</v>
      </c>
      <c r="I59" s="36">
        <f ca="1">MAX($C$58:$AP$58)/((1+I55)^Selection!$E$26)</f>
        <v>1.6565175864252702E-2</v>
      </c>
      <c r="J59" s="36">
        <f ca="1">MAX($C$58:$AP$58)/((1+J55)^Selection!$E$26)</f>
        <v>1.6565175864252702E-2</v>
      </c>
      <c r="K59" s="36">
        <f ca="1">MAX($C$58:$AP$58)/((1+K55)^Selection!$E$26)</f>
        <v>1.6565175864252702E-2</v>
      </c>
      <c r="L59" s="36">
        <f ca="1">MAX($C$58:$AP$58)/((1+L55)^Selection!$E$26)</f>
        <v>1.6565175864252702E-2</v>
      </c>
      <c r="M59" s="36">
        <f ca="1">MAX($C$58:$AP$58)/((1+M55)^Selection!$E$26)</f>
        <v>1.6565175864252702E-2</v>
      </c>
      <c r="N59" s="36">
        <f ca="1">MAX($C$58:$AP$58)/((1+N55)^Selection!$E$26)</f>
        <v>1.6565175864252702E-2</v>
      </c>
      <c r="O59" s="36">
        <f ca="1">MAX($C$58:$AP$58)/((1+O55)^Selection!$E$26)</f>
        <v>1.6565175864252702E-2</v>
      </c>
      <c r="P59" s="36">
        <f ca="1">MAX($C$58:$AP$58)/((1+P55)^Selection!$E$26)</f>
        <v>1.6565175864252702E-2</v>
      </c>
      <c r="Q59" s="36">
        <f ca="1">MAX($C$58:$AP$58)/((1+Q55)^Selection!$E$26)</f>
        <v>1.6565175864252702E-2</v>
      </c>
      <c r="R59" s="36">
        <f ca="1">MAX($C$58:$AP$58)/((1+R55)^Selection!$E$26)</f>
        <v>1.6565175864252702E-2</v>
      </c>
      <c r="S59" s="36">
        <f ca="1">MAX($C$58:$AP$58)/((1+S55)^Selection!$E$26)</f>
        <v>1.6565175864252702E-2</v>
      </c>
      <c r="T59" s="36">
        <f ca="1">MAX($C$58:$AP$58)/((1+T55)^Selection!$E$26)</f>
        <v>1.6565175864252702E-2</v>
      </c>
      <c r="U59" s="36">
        <f ca="1">MAX($C$58:$AP$58)/((1+U55)^Selection!$E$26)</f>
        <v>1.6565175864252702E-2</v>
      </c>
      <c r="V59" s="36">
        <f ca="1">MAX($C$58:$AP$58)/((1+V55)^Selection!$E$26)</f>
        <v>1.6565175864252702E-2</v>
      </c>
      <c r="W59" s="36">
        <f ca="1">MAX($C$58:$AP$58)/((1+W55)^Selection!$E$26)</f>
        <v>1.6565175864252702E-2</v>
      </c>
      <c r="X59" s="36">
        <f ca="1">MAX($C$58:$AP$58)/((1+X55)^Selection!$E$26)</f>
        <v>1.6565175864252702E-2</v>
      </c>
      <c r="Y59" s="36">
        <f ca="1">MAX($C$58:$AP$58)/((1+Y55)^Selection!$E$26)</f>
        <v>1.6565175864252702E-2</v>
      </c>
      <c r="Z59" s="36">
        <f ca="1">MAX($C$58:$AP$58)/((1+Z55)^Selection!$E$26)</f>
        <v>1.6565175864252702E-2</v>
      </c>
      <c r="AA59" s="36">
        <f ca="1">MAX($C$58:$AP$58)/((1+AA55)^Selection!$E$26)</f>
        <v>1.6565175864252702E-2</v>
      </c>
      <c r="AB59" s="36">
        <f ca="1">MAX($C$58:$AP$58)/((1+AB55)^Selection!$E$26)</f>
        <v>1.6565175864252702E-2</v>
      </c>
      <c r="AC59" s="36">
        <f ca="1">MAX($C$58:$AP$58)/((1+AC55)^Selection!$E$26)</f>
        <v>1.6565175864252702E-2</v>
      </c>
      <c r="AD59" s="36">
        <f ca="1">MAX($C$58:$AP$58)/((1+AD55)^Selection!$E$26)</f>
        <v>1.6565175864252702E-2</v>
      </c>
      <c r="AE59" s="36">
        <f ca="1">MAX($C$58:$AP$58)/((1+AE55)^Selection!$E$26)</f>
        <v>1.6565175864252702E-2</v>
      </c>
      <c r="AF59" s="36">
        <f ca="1">MAX($C$58:$AP$58)/((1+AF55)^Selection!$E$26)</f>
        <v>1.6565175864252702E-2</v>
      </c>
      <c r="AG59" s="36">
        <f ca="1">MAX($C$58:$AP$58)/((1+AG55)^Selection!$E$26)</f>
        <v>1.6565175864252702E-2</v>
      </c>
      <c r="AH59" s="36">
        <f ca="1">MAX($C$58:$AP$58)/((1+AH55)^Selection!$E$26)</f>
        <v>1.6565175864252702E-2</v>
      </c>
      <c r="AI59" s="36">
        <f ca="1">MAX($C$58:$AP$58)/((1+AI55)^Selection!$E$26)</f>
        <v>1.6565175864252702E-2</v>
      </c>
      <c r="AJ59" s="36">
        <f ca="1">MAX($C$58:$AP$58)/((1+AJ55)^Selection!$E$26)</f>
        <v>1.6565175864252702E-2</v>
      </c>
      <c r="AK59" s="36">
        <f ca="1">MAX($C$58:$AP$58)/((1+AK55)^Selection!$E$26)</f>
        <v>1.6565175864252702E-2</v>
      </c>
      <c r="AL59" s="36">
        <f ca="1">MAX($C$58:$AP$58)/((1+AL55)^Selection!$E$26)</f>
        <v>1.6565175864252702E-2</v>
      </c>
      <c r="AM59" s="36">
        <f ca="1">MAX($C$58:$AP$58)/((1+AM55)^Selection!$E$26)</f>
        <v>1.6565175864252702E-2</v>
      </c>
      <c r="AN59" s="36">
        <f ca="1">MAX($C$58:$AP$58)/((1+AN55)^Selection!$E$26)</f>
        <v>1.6565175864252702E-2</v>
      </c>
      <c r="AO59" s="36">
        <f ca="1">MAX($C$58:$AP$58)/((1+AO55)^Selection!$E$26)</f>
        <v>1.6565175864252702E-2</v>
      </c>
      <c r="AP59" s="36">
        <f ca="1">MAX($C$58:$AP$58)/((1+AP55)^Selection!$E$26)</f>
        <v>1.6565175864252702E-2</v>
      </c>
    </row>
    <row r="60" spans="2:42">
      <c r="B60" s="12"/>
      <c r="C60" s="19"/>
      <c r="D60" s="84"/>
      <c r="E60" s="84"/>
      <c r="F60" s="84"/>
      <c r="G60" s="84"/>
      <c r="H60" s="84"/>
      <c r="I60" s="84"/>
      <c r="J60" s="84"/>
      <c r="K60" s="84"/>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spans="2:42">
      <c r="B61" s="25" t="s">
        <v>124</v>
      </c>
      <c r="C61" s="24">
        <v>1</v>
      </c>
      <c r="D61" s="24">
        <f t="shared" ref="D61:AP61" si="35">C61+1</f>
        <v>2</v>
      </c>
      <c r="E61" s="24">
        <f t="shared" si="35"/>
        <v>3</v>
      </c>
      <c r="F61" s="24">
        <f t="shared" si="35"/>
        <v>4</v>
      </c>
      <c r="G61" s="24">
        <f t="shared" si="35"/>
        <v>5</v>
      </c>
      <c r="H61" s="24">
        <f t="shared" si="35"/>
        <v>6</v>
      </c>
      <c r="I61" s="24">
        <f t="shared" si="35"/>
        <v>7</v>
      </c>
      <c r="J61" s="24">
        <f t="shared" si="35"/>
        <v>8</v>
      </c>
      <c r="K61" s="24">
        <f t="shared" si="35"/>
        <v>9</v>
      </c>
      <c r="L61" s="24">
        <f t="shared" si="35"/>
        <v>10</v>
      </c>
      <c r="M61" s="24">
        <f t="shared" si="35"/>
        <v>11</v>
      </c>
      <c r="N61" s="24">
        <f t="shared" si="35"/>
        <v>12</v>
      </c>
      <c r="O61" s="24">
        <f t="shared" si="35"/>
        <v>13</v>
      </c>
      <c r="P61" s="24">
        <f t="shared" si="35"/>
        <v>14</v>
      </c>
      <c r="Q61" s="24">
        <f t="shared" si="35"/>
        <v>15</v>
      </c>
      <c r="R61" s="24">
        <f t="shared" si="35"/>
        <v>16</v>
      </c>
      <c r="S61" s="24">
        <f t="shared" si="35"/>
        <v>17</v>
      </c>
      <c r="T61" s="24">
        <f t="shared" si="35"/>
        <v>18</v>
      </c>
      <c r="U61" s="24">
        <f t="shared" si="35"/>
        <v>19</v>
      </c>
      <c r="V61" s="24">
        <f t="shared" si="35"/>
        <v>20</v>
      </c>
      <c r="W61" s="24">
        <f t="shared" si="35"/>
        <v>21</v>
      </c>
      <c r="X61" s="24">
        <f t="shared" si="35"/>
        <v>22</v>
      </c>
      <c r="Y61" s="24">
        <f t="shared" si="35"/>
        <v>23</v>
      </c>
      <c r="Z61" s="24">
        <f t="shared" si="35"/>
        <v>24</v>
      </c>
      <c r="AA61" s="24">
        <f t="shared" si="35"/>
        <v>25</v>
      </c>
      <c r="AB61" s="24">
        <f t="shared" si="35"/>
        <v>26</v>
      </c>
      <c r="AC61" s="24">
        <f t="shared" si="35"/>
        <v>27</v>
      </c>
      <c r="AD61" s="24">
        <f t="shared" si="35"/>
        <v>28</v>
      </c>
      <c r="AE61" s="24">
        <f t="shared" si="35"/>
        <v>29</v>
      </c>
      <c r="AF61" s="24">
        <f t="shared" si="35"/>
        <v>30</v>
      </c>
      <c r="AG61" s="24">
        <f t="shared" si="35"/>
        <v>31</v>
      </c>
      <c r="AH61" s="24">
        <f t="shared" si="35"/>
        <v>32</v>
      </c>
      <c r="AI61" s="24">
        <f t="shared" si="35"/>
        <v>33</v>
      </c>
      <c r="AJ61" s="24">
        <f t="shared" si="35"/>
        <v>34</v>
      </c>
      <c r="AK61" s="24">
        <f t="shared" si="35"/>
        <v>35</v>
      </c>
      <c r="AL61" s="24">
        <f t="shared" si="35"/>
        <v>36</v>
      </c>
      <c r="AM61" s="24">
        <f t="shared" si="35"/>
        <v>37</v>
      </c>
      <c r="AN61" s="24">
        <f t="shared" si="35"/>
        <v>38</v>
      </c>
      <c r="AO61" s="24">
        <f t="shared" si="35"/>
        <v>39</v>
      </c>
      <c r="AP61" s="24">
        <f t="shared" si="35"/>
        <v>40</v>
      </c>
    </row>
    <row r="62" spans="2:42" ht="12.75" customHeight="1">
      <c r="B62" s="70">
        <v>3</v>
      </c>
      <c r="C62" s="189">
        <v>0.33329999999999999</v>
      </c>
      <c r="D62" s="189">
        <v>0.44450000000000001</v>
      </c>
      <c r="E62" s="189">
        <v>0.14810000000000001</v>
      </c>
      <c r="F62" s="189">
        <v>7.4099999999999999E-2</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71"/>
    </row>
    <row r="63" spans="2:42" ht="12.75" customHeight="1">
      <c r="B63" s="70">
        <v>5</v>
      </c>
      <c r="C63" s="189">
        <v>0.2</v>
      </c>
      <c r="D63" s="189">
        <v>0.32</v>
      </c>
      <c r="E63" s="189">
        <v>0.192</v>
      </c>
      <c r="F63" s="189">
        <v>0.1152</v>
      </c>
      <c r="G63" s="189">
        <v>0.1152</v>
      </c>
      <c r="H63" s="189">
        <v>5.7599999999999998E-2</v>
      </c>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71"/>
    </row>
    <row r="64" spans="2:42" ht="12.75" customHeight="1">
      <c r="B64" s="70">
        <v>7</v>
      </c>
      <c r="C64" s="189">
        <v>0.1429</v>
      </c>
      <c r="D64" s="189">
        <v>0.24489999999999998</v>
      </c>
      <c r="E64" s="189">
        <v>0.17489999999999997</v>
      </c>
      <c r="F64" s="189">
        <v>0.1249</v>
      </c>
      <c r="G64" s="189">
        <v>8.929999999999999E-2</v>
      </c>
      <c r="H64" s="189">
        <v>8.9200000000000002E-2</v>
      </c>
      <c r="I64" s="189">
        <v>8.929999999999999E-2</v>
      </c>
      <c r="J64" s="189">
        <v>4.4600000000000001E-2</v>
      </c>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71"/>
    </row>
    <row r="65" spans="2:42" ht="12.75" customHeight="1">
      <c r="B65" s="70">
        <v>10</v>
      </c>
      <c r="C65" s="189">
        <v>0.1</v>
      </c>
      <c r="D65" s="189">
        <v>0.18</v>
      </c>
      <c r="E65" s="189">
        <v>0.14400000000000002</v>
      </c>
      <c r="F65" s="189">
        <v>0.1152</v>
      </c>
      <c r="G65" s="189">
        <v>9.2200000000000004E-2</v>
      </c>
      <c r="H65" s="189">
        <v>7.3700000000000002E-2</v>
      </c>
      <c r="I65" s="189">
        <v>6.5500000000000003E-2</v>
      </c>
      <c r="J65" s="189">
        <v>6.5500000000000003E-2</v>
      </c>
      <c r="K65" s="189">
        <v>6.5599999999999992E-2</v>
      </c>
      <c r="L65" s="189">
        <v>6.5500000000000003E-2</v>
      </c>
      <c r="M65" s="189">
        <v>3.2799999999999996E-2</v>
      </c>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71"/>
    </row>
    <row r="66" spans="2:42" ht="12.75" customHeight="1">
      <c r="B66" s="70">
        <v>15</v>
      </c>
      <c r="C66" s="189">
        <v>0.05</v>
      </c>
      <c r="D66" s="189">
        <v>9.5000000000000001E-2</v>
      </c>
      <c r="E66" s="189">
        <v>8.5500000000000007E-2</v>
      </c>
      <c r="F66" s="189">
        <v>7.6999999999999999E-2</v>
      </c>
      <c r="G66" s="189">
        <v>6.93E-2</v>
      </c>
      <c r="H66" s="189">
        <v>6.2300000000000001E-2</v>
      </c>
      <c r="I66" s="189">
        <v>5.9000000000000004E-2</v>
      </c>
      <c r="J66" s="189">
        <v>5.9000000000000004E-2</v>
      </c>
      <c r="K66" s="189">
        <v>5.91E-2</v>
      </c>
      <c r="L66" s="189">
        <v>5.9000000000000004E-2</v>
      </c>
      <c r="M66" s="189">
        <v>5.9000000000000004E-2</v>
      </c>
      <c r="N66" s="189">
        <v>5.9000000000000004E-2</v>
      </c>
      <c r="O66" s="189">
        <v>5.91E-2</v>
      </c>
      <c r="P66" s="189">
        <v>5.9000000000000004E-2</v>
      </c>
      <c r="Q66" s="189">
        <v>5.91E-2</v>
      </c>
      <c r="R66" s="189">
        <v>2.9600000000000001E-2</v>
      </c>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71"/>
    </row>
    <row r="67" spans="2:42" ht="12.75" customHeight="1">
      <c r="B67" s="70">
        <v>20</v>
      </c>
      <c r="C67" s="189">
        <v>3.7499999999999999E-2</v>
      </c>
      <c r="D67" s="189">
        <v>7.2190000000000004E-2</v>
      </c>
      <c r="E67" s="189">
        <v>6.6769999999999996E-2</v>
      </c>
      <c r="F67" s="189">
        <v>6.1769999999999999E-2</v>
      </c>
      <c r="G67" s="189">
        <v>5.713E-2</v>
      </c>
      <c r="H67" s="189">
        <v>5.2850000000000001E-2</v>
      </c>
      <c r="I67" s="189">
        <v>4.888E-2</v>
      </c>
      <c r="J67" s="189">
        <v>4.5220000000000003E-2</v>
      </c>
      <c r="K67" s="189">
        <v>4.462E-2</v>
      </c>
      <c r="L67" s="189">
        <v>4.4610000000000004E-2</v>
      </c>
      <c r="M67" s="189">
        <v>4.4519999999999997E-2</v>
      </c>
      <c r="N67" s="189">
        <v>4.4610000000000004E-2</v>
      </c>
      <c r="O67" s="189">
        <v>4.462E-2</v>
      </c>
      <c r="P67" s="189">
        <v>4.4610000000000004E-2</v>
      </c>
      <c r="Q67" s="189">
        <v>4.462E-2</v>
      </c>
      <c r="R67" s="189">
        <v>4.4610000000000004E-2</v>
      </c>
      <c r="S67" s="189">
        <v>4.462E-2</v>
      </c>
      <c r="T67" s="189">
        <v>4.4610000000000004E-2</v>
      </c>
      <c r="U67" s="189">
        <v>4.462E-2</v>
      </c>
      <c r="V67" s="189">
        <v>4.4610000000000004E-2</v>
      </c>
      <c r="W67" s="189">
        <v>2.2409999999999999E-2</v>
      </c>
      <c r="X67" s="189"/>
      <c r="Y67" s="189"/>
      <c r="Z67" s="189"/>
      <c r="AA67" s="189"/>
      <c r="AB67" s="189"/>
      <c r="AC67" s="189"/>
      <c r="AD67" s="189"/>
      <c r="AE67" s="189"/>
      <c r="AF67" s="189"/>
      <c r="AG67" s="189"/>
      <c r="AH67" s="189"/>
      <c r="AI67" s="189"/>
      <c r="AJ67" s="189"/>
      <c r="AK67" s="189"/>
      <c r="AL67" s="189"/>
      <c r="AM67" s="189"/>
      <c r="AN67" s="189"/>
      <c r="AO67" s="189"/>
      <c r="AP67" s="71"/>
    </row>
  </sheetData>
  <sheetProtection algorithmName="SHA-512" hashValue="UWn76gUNdeWCmew+eKlsfPlJzG5XGlP6xHE097ej+fqctcZJYm4jLpW+lR6/PtK6WKMDvzTlAPsip34N0NO8mg==" saltValue="Nt8wqo7qEPYHpQGXc5dPIg==" spinCount="100000" sheet="1" objects="1" scenarios="1"/>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AR68"/>
  <sheetViews>
    <sheetView zoomScaleNormal="100" workbookViewId="0"/>
  </sheetViews>
  <sheetFormatPr defaultRowHeight="12.75"/>
  <cols>
    <col min="1" max="1" width="2.7109375" style="72" customWidth="1"/>
    <col min="2" max="2" width="48.140625" style="68" customWidth="1"/>
    <col min="3" max="41" width="9.7109375" style="68" customWidth="1"/>
    <col min="42" max="42" width="9.7109375" style="69" customWidth="1"/>
    <col min="43" max="16384" width="9.140625" style="68"/>
  </cols>
  <sheetData>
    <row r="2" spans="2:44" ht="15">
      <c r="B2" s="41"/>
      <c r="C2" s="42" t="s">
        <v>94</v>
      </c>
      <c r="D2" s="42" t="s">
        <v>123</v>
      </c>
    </row>
    <row r="3" spans="2:44">
      <c r="B3" s="40" t="s">
        <v>59</v>
      </c>
      <c r="C3" s="43">
        <f ca="1">MAX(C59:AP59)</f>
        <v>2.1513243228035015</v>
      </c>
      <c r="D3" s="43">
        <f ca="1">SUM(C57:AP57)</f>
        <v>31.856419164105827</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2:44" ht="13.5" thickBo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row>
    <row r="5" spans="2:44" ht="13.5" thickBot="1">
      <c r="B5" s="14" t="s">
        <v>29</v>
      </c>
      <c r="C5" s="15">
        <v>1</v>
      </c>
      <c r="D5" s="15">
        <f>C5+1</f>
        <v>2</v>
      </c>
      <c r="E5" s="15">
        <f t="shared" ref="E5:AP5" si="0">D5+1</f>
        <v>3</v>
      </c>
      <c r="F5" s="15">
        <f t="shared" si="0"/>
        <v>4</v>
      </c>
      <c r="G5" s="15">
        <f t="shared" si="0"/>
        <v>5</v>
      </c>
      <c r="H5" s="15">
        <f t="shared" si="0"/>
        <v>6</v>
      </c>
      <c r="I5" s="15">
        <f t="shared" si="0"/>
        <v>7</v>
      </c>
      <c r="J5" s="15">
        <f t="shared" si="0"/>
        <v>8</v>
      </c>
      <c r="K5" s="15">
        <f t="shared" si="0"/>
        <v>9</v>
      </c>
      <c r="L5" s="15">
        <f t="shared" si="0"/>
        <v>10</v>
      </c>
      <c r="M5" s="15">
        <f t="shared" si="0"/>
        <v>11</v>
      </c>
      <c r="N5" s="15">
        <f t="shared" si="0"/>
        <v>12</v>
      </c>
      <c r="O5" s="15">
        <f t="shared" si="0"/>
        <v>13</v>
      </c>
      <c r="P5" s="15">
        <f t="shared" si="0"/>
        <v>14</v>
      </c>
      <c r="Q5" s="15">
        <f t="shared" si="0"/>
        <v>15</v>
      </c>
      <c r="R5" s="15">
        <f t="shared" si="0"/>
        <v>16</v>
      </c>
      <c r="S5" s="15">
        <f t="shared" si="0"/>
        <v>17</v>
      </c>
      <c r="T5" s="15">
        <f t="shared" si="0"/>
        <v>18</v>
      </c>
      <c r="U5" s="15">
        <f t="shared" si="0"/>
        <v>19</v>
      </c>
      <c r="V5" s="15">
        <f t="shared" si="0"/>
        <v>20</v>
      </c>
      <c r="W5" s="15">
        <f t="shared" si="0"/>
        <v>21</v>
      </c>
      <c r="X5" s="15">
        <f t="shared" si="0"/>
        <v>22</v>
      </c>
      <c r="Y5" s="15">
        <f t="shared" si="0"/>
        <v>23</v>
      </c>
      <c r="Z5" s="15">
        <f t="shared" si="0"/>
        <v>24</v>
      </c>
      <c r="AA5" s="15">
        <f t="shared" si="0"/>
        <v>25</v>
      </c>
      <c r="AB5" s="15">
        <f t="shared" si="0"/>
        <v>26</v>
      </c>
      <c r="AC5" s="15">
        <f t="shared" si="0"/>
        <v>27</v>
      </c>
      <c r="AD5" s="15">
        <f t="shared" si="0"/>
        <v>28</v>
      </c>
      <c r="AE5" s="15">
        <f t="shared" si="0"/>
        <v>29</v>
      </c>
      <c r="AF5" s="15">
        <f t="shared" si="0"/>
        <v>30</v>
      </c>
      <c r="AG5" s="15">
        <f t="shared" si="0"/>
        <v>31</v>
      </c>
      <c r="AH5" s="15">
        <f t="shared" si="0"/>
        <v>32</v>
      </c>
      <c r="AI5" s="15">
        <f t="shared" si="0"/>
        <v>33</v>
      </c>
      <c r="AJ5" s="15">
        <f t="shared" si="0"/>
        <v>34</v>
      </c>
      <c r="AK5" s="15">
        <f t="shared" si="0"/>
        <v>35</v>
      </c>
      <c r="AL5" s="15">
        <f t="shared" si="0"/>
        <v>36</v>
      </c>
      <c r="AM5" s="15">
        <f t="shared" si="0"/>
        <v>37</v>
      </c>
      <c r="AN5" s="15">
        <f t="shared" si="0"/>
        <v>38</v>
      </c>
      <c r="AO5" s="15">
        <f t="shared" si="0"/>
        <v>39</v>
      </c>
      <c r="AP5" s="15">
        <f t="shared" si="0"/>
        <v>40</v>
      </c>
    </row>
    <row r="6" spans="2:44" ht="12.75" customHeight="1">
      <c r="B6" s="16" t="s">
        <v>30</v>
      </c>
      <c r="C6" s="73">
        <f ca="1">IF(AND(C$5&lt;=Selection!$G$23+Selection!$G$26,C$5&gt;Selection!$G$26),Selection!$G$15,0)</f>
        <v>17.98</v>
      </c>
      <c r="D6" s="73">
        <f ca="1">IF(AND(D$5&lt;=Selection!$G$23+Selection!$G$26,D$5&gt;Selection!$G$26),Selection!$G$15,0)</f>
        <v>17.98</v>
      </c>
      <c r="E6" s="73">
        <f ca="1">IF(AND(E$5&lt;=Selection!$G$23+Selection!$G$26,E$5&gt;Selection!$G$26),Selection!$G$15,0)</f>
        <v>17.98</v>
      </c>
      <c r="F6" s="73">
        <f ca="1">IF(AND(F$5&lt;=Selection!$G$23+Selection!$G$26,F$5&gt;Selection!$G$26),Selection!$G$15,0)</f>
        <v>17.98</v>
      </c>
      <c r="G6" s="73">
        <f ca="1">IF(AND(G$5&lt;=Selection!$G$23+Selection!$G$26,G$5&gt;Selection!$G$26),Selection!$G$15,0)</f>
        <v>17.98</v>
      </c>
      <c r="H6" s="73">
        <f ca="1">IF(AND(H$5&lt;=Selection!$G$23+Selection!$G$26,H$5&gt;Selection!$G$26),Selection!$G$15,0)</f>
        <v>17.98</v>
      </c>
      <c r="I6" s="73">
        <f ca="1">IF(AND(I$5&lt;=Selection!$G$23+Selection!$G$26,I$5&gt;Selection!$G$26),Selection!$G$15,0)</f>
        <v>17.98</v>
      </c>
      <c r="J6" s="73">
        <f ca="1">IF(AND(J$5&lt;=Selection!$G$23+Selection!$G$26,J$5&gt;Selection!$G$26),Selection!$G$15,0)</f>
        <v>17.98</v>
      </c>
      <c r="K6" s="73">
        <f ca="1">IF(AND(K$5&lt;=Selection!$G$23+Selection!$G$26,K$5&gt;Selection!$G$26),Selection!$G$15,0)</f>
        <v>17.98</v>
      </c>
      <c r="L6" s="73">
        <f ca="1">IF(AND(L$5&lt;=Selection!$G$23+Selection!$G$26,L$5&gt;Selection!$G$26),Selection!$G$15,0)</f>
        <v>17.98</v>
      </c>
      <c r="M6" s="73">
        <f ca="1">IF(AND(M$5&lt;=Selection!$G$23+Selection!$G$26,M$5&gt;Selection!$G$26),Selection!$G$15,0)</f>
        <v>17.98</v>
      </c>
      <c r="N6" s="73">
        <f ca="1">IF(AND(N$5&lt;=Selection!$G$23+Selection!$G$26,N$5&gt;Selection!$G$26),Selection!$G$15,0)</f>
        <v>17.98</v>
      </c>
      <c r="O6" s="73">
        <f ca="1">IF(AND(O$5&lt;=Selection!$G$23+Selection!$G$26,O$5&gt;Selection!$G$26),Selection!$G$15,0)</f>
        <v>17.98</v>
      </c>
      <c r="P6" s="73">
        <f ca="1">IF(AND(P$5&lt;=Selection!$G$23+Selection!$G$26,P$5&gt;Selection!$G$26),Selection!$G$15,0)</f>
        <v>17.98</v>
      </c>
      <c r="Q6" s="73">
        <f ca="1">IF(AND(Q$5&lt;=Selection!$G$23+Selection!$G$26,Q$5&gt;Selection!$G$26),Selection!$G$15,0)</f>
        <v>17.98</v>
      </c>
      <c r="R6" s="73">
        <f ca="1">IF(AND(R$5&lt;=Selection!$G$23+Selection!$G$26,R$5&gt;Selection!$G$26),Selection!$G$15,0)</f>
        <v>17.98</v>
      </c>
      <c r="S6" s="73">
        <f ca="1">IF(AND(S$5&lt;=Selection!$G$23+Selection!$G$26,S$5&gt;Selection!$G$26),Selection!$G$15,0)</f>
        <v>17.98</v>
      </c>
      <c r="T6" s="73">
        <f ca="1">IF(AND(T$5&lt;=Selection!$G$23+Selection!$G$26,T$5&gt;Selection!$G$26),Selection!$G$15,0)</f>
        <v>17.98</v>
      </c>
      <c r="U6" s="73">
        <f ca="1">IF(AND(U$5&lt;=Selection!$G$23+Selection!$G$26,U$5&gt;Selection!$G$26),Selection!$G$15,0)</f>
        <v>17.98</v>
      </c>
      <c r="V6" s="73">
        <f ca="1">IF(AND(V$5&lt;=Selection!$G$23+Selection!$G$26,V$5&gt;Selection!$G$26),Selection!$G$15,0)</f>
        <v>17.98</v>
      </c>
      <c r="W6" s="73">
        <f ca="1">IF(AND(W$5&lt;=Selection!$G$23+Selection!$G$26,W$5&gt;Selection!$G$26),Selection!$G$15,0)</f>
        <v>17.98</v>
      </c>
      <c r="X6" s="73">
        <f ca="1">IF(AND(X$5&lt;=Selection!$G$23+Selection!$G$26,X$5&gt;Selection!$G$26),Selection!$G$15,0)</f>
        <v>17.98</v>
      </c>
      <c r="Y6" s="73">
        <f ca="1">IF(AND(Y$5&lt;=Selection!$G$23+Selection!$G$26,Y$5&gt;Selection!$G$26),Selection!$G$15,0)</f>
        <v>17.98</v>
      </c>
      <c r="Z6" s="73">
        <f ca="1">IF(AND(Z$5&lt;=Selection!$G$23+Selection!$G$26,Z$5&gt;Selection!$G$26),Selection!$G$15,0)</f>
        <v>17.98</v>
      </c>
      <c r="AA6" s="73">
        <f ca="1">IF(AND(AA$5&lt;=Selection!$G$23+Selection!$G$26,AA$5&gt;Selection!$G$26),Selection!$G$15,0)</f>
        <v>0</v>
      </c>
      <c r="AB6" s="73">
        <f ca="1">IF(AND(AB$5&lt;=Selection!$G$23+Selection!$G$26,AB$5&gt;Selection!$G$26),Selection!$G$15,0)</f>
        <v>0</v>
      </c>
      <c r="AC6" s="73">
        <f ca="1">IF(AND(AC$5&lt;=Selection!$G$23+Selection!$G$26,AC$5&gt;Selection!$G$26),Selection!$G$15,0)</f>
        <v>0</v>
      </c>
      <c r="AD6" s="73">
        <f ca="1">IF(AND(AD$5&lt;=Selection!$G$23+Selection!$G$26,AD$5&gt;Selection!$G$26),Selection!$G$15,0)</f>
        <v>0</v>
      </c>
      <c r="AE6" s="73">
        <f ca="1">IF(AND(AE$5&lt;=Selection!$G$23+Selection!$G$26,AE$5&gt;Selection!$G$26),Selection!$G$15,0)</f>
        <v>0</v>
      </c>
      <c r="AF6" s="73">
        <f ca="1">IF(AND(AF$5&lt;=Selection!$G$23+Selection!$G$26,AF$5&gt;Selection!$G$26),Selection!$G$15,0)</f>
        <v>0</v>
      </c>
      <c r="AG6" s="73">
        <f ca="1">IF(AND(AG$5&lt;=Selection!$G$23+Selection!$G$26,AG$5&gt;Selection!$G$26),Selection!$G$15,0)</f>
        <v>0</v>
      </c>
      <c r="AH6" s="73">
        <f ca="1">IF(AND(AH$5&lt;=Selection!$G$23+Selection!$G$26,AH$5&gt;Selection!$G$26),Selection!$G$15,0)</f>
        <v>0</v>
      </c>
      <c r="AI6" s="73">
        <f ca="1">IF(AND(AI$5&lt;=Selection!$G$23+Selection!$G$26,AI$5&gt;Selection!$G$26),Selection!$G$15,0)</f>
        <v>0</v>
      </c>
      <c r="AJ6" s="73">
        <f ca="1">IF(AND(AJ$5&lt;=Selection!$G$23+Selection!$G$26,AJ$5&gt;Selection!$G$26),Selection!$G$15,0)</f>
        <v>0</v>
      </c>
      <c r="AK6" s="73">
        <f ca="1">IF(AND(AK$5&lt;=Selection!$G$23+Selection!$G$26,AK$5&gt;Selection!$G$26),Selection!$G$15,0)</f>
        <v>0</v>
      </c>
      <c r="AL6" s="73">
        <f ca="1">IF(AND(AL$5&lt;=Selection!$G$23+Selection!$G$26,AL$5&gt;Selection!$G$26),Selection!$G$15,0)</f>
        <v>0</v>
      </c>
      <c r="AM6" s="73">
        <f ca="1">IF(AND(AM$5&lt;=Selection!$G$23+Selection!$G$26,AM$5&gt;Selection!$G$26),Selection!$G$15,0)</f>
        <v>0</v>
      </c>
      <c r="AN6" s="73">
        <f ca="1">IF(AND(AN$5&lt;=Selection!$G$23+Selection!$G$26,AN$5&gt;Selection!$G$26),Selection!$G$15,0)</f>
        <v>0</v>
      </c>
      <c r="AO6" s="73">
        <f ca="1">IF(AND(AO$5&lt;=Selection!$G$23+Selection!$G$26,AO$5&gt;Selection!$G$26),Selection!$G$15,0)</f>
        <v>0</v>
      </c>
      <c r="AP6" s="73">
        <f ca="1">IF(AND(AP$5&lt;=Selection!$G$23+Selection!$G$26,AP$5&gt;Selection!$G$26),Selection!$G$15,0)</f>
        <v>0</v>
      </c>
    </row>
    <row r="7" spans="2:44" ht="12.75" customHeight="1">
      <c r="B7" s="13" t="s">
        <v>31</v>
      </c>
      <c r="C7" s="73">
        <f ca="1">IF(AND(C$5&lt;=Selection!$G$23+Selection!$G$26,C$5&gt;Selection!$G$26),C6/Selection!$G$23,0)</f>
        <v>0.74916666666666665</v>
      </c>
      <c r="D7" s="73">
        <f ca="1">IF(AND(D$5&lt;=Selection!$G$23+Selection!$G$26,D$5&gt;Selection!$G$26),D6/Selection!$G$23,0)</f>
        <v>0.74916666666666665</v>
      </c>
      <c r="E7" s="73">
        <f ca="1">IF(AND(E$5&lt;=Selection!$G$23+Selection!$G$26,E$5&gt;Selection!$G$26),E6/Selection!$G$23,0)</f>
        <v>0.74916666666666665</v>
      </c>
      <c r="F7" s="73">
        <f ca="1">IF(AND(F$5&lt;=Selection!$G$23+Selection!$G$26,F$5&gt;Selection!$G$26),F6/Selection!$G$23,0)</f>
        <v>0.74916666666666665</v>
      </c>
      <c r="G7" s="73">
        <f ca="1">IF(AND(G$5&lt;=Selection!$G$23+Selection!$G$26,G$5&gt;Selection!$G$26),G6/Selection!$G$23,0)</f>
        <v>0.74916666666666665</v>
      </c>
      <c r="H7" s="73">
        <f ca="1">IF(AND(H$5&lt;=Selection!$G$23+Selection!$G$26,H$5&gt;Selection!$G$26),H6/Selection!$G$23,0)</f>
        <v>0.74916666666666665</v>
      </c>
      <c r="I7" s="73">
        <f ca="1">IF(AND(I$5&lt;=Selection!$G$23+Selection!$G$26,I$5&gt;Selection!$G$26),I6/Selection!$G$23,0)</f>
        <v>0.74916666666666665</v>
      </c>
      <c r="J7" s="73">
        <f ca="1">IF(AND(J$5&lt;=Selection!$G$23+Selection!$G$26,J$5&gt;Selection!$G$26),J6/Selection!$G$23,0)</f>
        <v>0.74916666666666665</v>
      </c>
      <c r="K7" s="73">
        <f ca="1">IF(AND(K$5&lt;=Selection!$G$23+Selection!$G$26,K$5&gt;Selection!$G$26),K6/Selection!$G$23,0)</f>
        <v>0.74916666666666665</v>
      </c>
      <c r="L7" s="73">
        <f ca="1">IF(AND(L$5&lt;=Selection!$G$23+Selection!$G$26,L$5&gt;Selection!$G$26),L6/Selection!$G$23,0)</f>
        <v>0.74916666666666665</v>
      </c>
      <c r="M7" s="73">
        <f ca="1">IF(AND(M$5&lt;=Selection!$G$23+Selection!$G$26,M$5&gt;Selection!$G$26),M6/Selection!$G$23,0)</f>
        <v>0.74916666666666665</v>
      </c>
      <c r="N7" s="73">
        <f ca="1">IF(AND(N$5&lt;=Selection!$G$23+Selection!$G$26,N$5&gt;Selection!$G$26),N6/Selection!$G$23,0)</f>
        <v>0.74916666666666665</v>
      </c>
      <c r="O7" s="73">
        <f ca="1">IF(AND(O$5&lt;=Selection!$G$23+Selection!$G$26,O$5&gt;Selection!$G$26),O6/Selection!$G$23,0)</f>
        <v>0.74916666666666665</v>
      </c>
      <c r="P7" s="73">
        <f ca="1">IF(AND(P$5&lt;=Selection!$G$23+Selection!$G$26,P$5&gt;Selection!$G$26),P6/Selection!$G$23,0)</f>
        <v>0.74916666666666665</v>
      </c>
      <c r="Q7" s="73">
        <f ca="1">IF(AND(Q$5&lt;=Selection!$G$23+Selection!$G$26,Q$5&gt;Selection!$G$26),Q6/Selection!$G$23,0)</f>
        <v>0.74916666666666665</v>
      </c>
      <c r="R7" s="73">
        <f ca="1">IF(AND(R$5&lt;=Selection!$G$23+Selection!$G$26,R$5&gt;Selection!$G$26),R6/Selection!$G$23,0)</f>
        <v>0.74916666666666665</v>
      </c>
      <c r="S7" s="73">
        <f ca="1">IF(AND(S$5&lt;=Selection!$G$23+Selection!$G$26,S$5&gt;Selection!$G$26),S6/Selection!$G$23,0)</f>
        <v>0.74916666666666665</v>
      </c>
      <c r="T7" s="73">
        <f ca="1">IF(AND(T$5&lt;=Selection!$G$23+Selection!$G$26,T$5&gt;Selection!$G$26),T6/Selection!$G$23,0)</f>
        <v>0.74916666666666665</v>
      </c>
      <c r="U7" s="73">
        <f ca="1">IF(AND(U$5&lt;=Selection!$G$23+Selection!$G$26,U$5&gt;Selection!$G$26),U6/Selection!$G$23,0)</f>
        <v>0.74916666666666665</v>
      </c>
      <c r="V7" s="73">
        <f ca="1">IF(AND(V$5&lt;=Selection!$G$23+Selection!$G$26,V$5&gt;Selection!$G$26),V6/Selection!$G$23,0)</f>
        <v>0.74916666666666665</v>
      </c>
      <c r="W7" s="73">
        <f ca="1">IF(AND(W$5&lt;=Selection!$G$23+Selection!$G$26,W$5&gt;Selection!$G$26),W6/Selection!$G$23,0)</f>
        <v>0.74916666666666665</v>
      </c>
      <c r="X7" s="73">
        <f ca="1">IF(AND(X$5&lt;=Selection!$G$23+Selection!$G$26,X$5&gt;Selection!$G$26),X6/Selection!$G$23,0)</f>
        <v>0.74916666666666665</v>
      </c>
      <c r="Y7" s="73">
        <f ca="1">IF(AND(Y$5&lt;=Selection!$G$23+Selection!$G$26,Y$5&gt;Selection!$G$26),Y6/Selection!$G$23,0)</f>
        <v>0.74916666666666665</v>
      </c>
      <c r="Z7" s="73">
        <f ca="1">IF(AND(Z$5&lt;=Selection!$G$23+Selection!$G$26,Z$5&gt;Selection!$G$26),Z6/Selection!$G$23,0)</f>
        <v>0.74916666666666665</v>
      </c>
      <c r="AA7" s="73">
        <f ca="1">IF(AND(AA$5&lt;=Selection!$G$23+Selection!$G$26,AA$5&gt;Selection!$G$26),AA6/Selection!$G$23,0)</f>
        <v>0</v>
      </c>
      <c r="AB7" s="73">
        <f ca="1">IF(AND(AB$5&lt;=Selection!$G$23+Selection!$G$26,AB$5&gt;Selection!$G$26),AB6/Selection!$G$23,0)</f>
        <v>0</v>
      </c>
      <c r="AC7" s="73">
        <f ca="1">IF(AND(AC$5&lt;=Selection!$G$23+Selection!$G$26,AC$5&gt;Selection!$G$26),AC6/Selection!$G$23,0)</f>
        <v>0</v>
      </c>
      <c r="AD7" s="73">
        <f ca="1">IF(AND(AD$5&lt;=Selection!$G$23+Selection!$G$26,AD$5&gt;Selection!$G$26),AD6/Selection!$G$23,0)</f>
        <v>0</v>
      </c>
      <c r="AE7" s="73">
        <f ca="1">IF(AND(AE$5&lt;=Selection!$G$23+Selection!$G$26,AE$5&gt;Selection!$G$26),AE6/Selection!$G$23,0)</f>
        <v>0</v>
      </c>
      <c r="AF7" s="73">
        <f ca="1">IF(AND(AF$5&lt;=Selection!$G$23+Selection!$G$26,AF$5&gt;Selection!$G$26),AF6/Selection!$G$23,0)</f>
        <v>0</v>
      </c>
      <c r="AG7" s="73">
        <f ca="1">IF(AND(AG$5&lt;=Selection!$G$23+Selection!$G$26,AG$5&gt;Selection!$G$26),AG6/Selection!$G$23,0)</f>
        <v>0</v>
      </c>
      <c r="AH7" s="73">
        <f ca="1">IF(AND(AH$5&lt;=Selection!$G$23+Selection!$G$26,AH$5&gt;Selection!$G$26),AH6/Selection!$G$23,0)</f>
        <v>0</v>
      </c>
      <c r="AI7" s="73">
        <f ca="1">IF(AND(AI$5&lt;=Selection!$G$23+Selection!$G$26,AI$5&gt;Selection!$G$26),AI6/Selection!$G$23,0)</f>
        <v>0</v>
      </c>
      <c r="AJ7" s="73">
        <f ca="1">IF(AND(AJ$5&lt;=Selection!$G$23+Selection!$G$26,AJ$5&gt;Selection!$G$26),AJ6/Selection!$G$23,0)</f>
        <v>0</v>
      </c>
      <c r="AK7" s="73">
        <f ca="1">IF(AND(AK$5&lt;=Selection!$G$23+Selection!$G$26,AK$5&gt;Selection!$G$26),AK6/Selection!$G$23,0)</f>
        <v>0</v>
      </c>
      <c r="AL7" s="73">
        <f ca="1">IF(AND(AL$5&lt;=Selection!$G$23+Selection!$G$26,AL$5&gt;Selection!$G$26),AL6/Selection!$G$23,0)</f>
        <v>0</v>
      </c>
      <c r="AM7" s="73">
        <f ca="1">IF(AND(AM$5&lt;=Selection!$G$23+Selection!$G$26,AM$5&gt;Selection!$G$26),AM6/Selection!$G$23,0)</f>
        <v>0</v>
      </c>
      <c r="AN7" s="73">
        <f ca="1">IF(AND(AN$5&lt;=Selection!$G$23+Selection!$G$26,AN$5&gt;Selection!$G$26),AN6/Selection!$G$23,0)</f>
        <v>0</v>
      </c>
      <c r="AO7" s="73">
        <f ca="1">IF(AND(AO$5&lt;=Selection!$G$23+Selection!$G$26,AO$5&gt;Selection!$G$26),AO6/Selection!$G$23,0)</f>
        <v>0</v>
      </c>
      <c r="AP7" s="73">
        <f ca="1">IF(AND(AP$5&lt;=Selection!$G$23+Selection!$G$26,AP$5&gt;Selection!$G$26),AP6/Selection!$G$23,0)</f>
        <v>0</v>
      </c>
    </row>
    <row r="8" spans="2:44" ht="12.75" customHeight="1">
      <c r="B8" s="13" t="s">
        <v>32</v>
      </c>
      <c r="C8" s="73">
        <f ca="1">IF(AND(C$5&lt;=Selection!$G$23+Selection!$G$26,C$5&gt;Selection!$G$26),C7,0)</f>
        <v>0.74916666666666665</v>
      </c>
      <c r="D8" s="73">
        <f ca="1">IF(AND(D$5&lt;=Selection!$G$23+Selection!$G$26,D$5&gt;Selection!$G$26),C8+D7,0)</f>
        <v>1.4983333333333333</v>
      </c>
      <c r="E8" s="73">
        <f ca="1">IF(AND(E$5&lt;=Selection!$G$23+Selection!$G$26,E$5&gt;Selection!$G$26),D8+E7,0)</f>
        <v>2.2475000000000001</v>
      </c>
      <c r="F8" s="73">
        <f ca="1">IF(AND(F$5&lt;=Selection!$G$23+Selection!$G$26,F$5&gt;Selection!$G$26),E8+F7,0)</f>
        <v>2.9966666666666666</v>
      </c>
      <c r="G8" s="73">
        <f ca="1">IF(AND(G$5&lt;=Selection!$G$23+Selection!$G$26,G$5&gt;Selection!$G$26),F8+G7,0)</f>
        <v>3.7458333333333331</v>
      </c>
      <c r="H8" s="73">
        <f ca="1">IF(AND(H$5&lt;=Selection!$G$23+Selection!$G$26,H$5&gt;Selection!$G$26),G8+H7,0)</f>
        <v>4.4950000000000001</v>
      </c>
      <c r="I8" s="73">
        <f ca="1">IF(AND(I$5&lt;=Selection!$G$23+Selection!$G$26,I$5&gt;Selection!$G$26),H8+I7,0)</f>
        <v>5.2441666666666666</v>
      </c>
      <c r="J8" s="73">
        <f ca="1">IF(AND(J$5&lt;=Selection!$G$23+Selection!$G$26,J$5&gt;Selection!$G$26),I8+J7,0)</f>
        <v>5.9933333333333332</v>
      </c>
      <c r="K8" s="73">
        <f ca="1">IF(AND(K$5&lt;=Selection!$G$23+Selection!$G$26,K$5&gt;Selection!$G$26),J8+K7,0)</f>
        <v>6.7424999999999997</v>
      </c>
      <c r="L8" s="73">
        <f ca="1">IF(AND(L$5&lt;=Selection!$G$23+Selection!$G$26,L$5&gt;Selection!$G$26),K8+L7,0)</f>
        <v>7.4916666666666663</v>
      </c>
      <c r="M8" s="73">
        <f ca="1">IF(AND(M$5&lt;=Selection!$G$23+Selection!$G$26,M$5&gt;Selection!$G$26),L8+M7,0)</f>
        <v>8.2408333333333328</v>
      </c>
      <c r="N8" s="73">
        <f ca="1">IF(AND(N$5&lt;=Selection!$G$23+Selection!$G$26,N$5&gt;Selection!$G$26),M8+N7,0)</f>
        <v>8.99</v>
      </c>
      <c r="O8" s="73">
        <f ca="1">IF(AND(O$5&lt;=Selection!$G$23+Selection!$G$26,O$5&gt;Selection!$G$26),N8+O7,0)</f>
        <v>9.7391666666666676</v>
      </c>
      <c r="P8" s="73">
        <f ca="1">IF(AND(P$5&lt;=Selection!$G$23+Selection!$G$26,P$5&gt;Selection!$G$26),O8+P7,0)</f>
        <v>10.488333333333335</v>
      </c>
      <c r="Q8" s="73">
        <f ca="1">IF(AND(Q$5&lt;=Selection!$G$23+Selection!$G$26,Q$5&gt;Selection!$G$26),P8+Q7,0)</f>
        <v>11.237500000000002</v>
      </c>
      <c r="R8" s="73">
        <f ca="1">IF(AND(R$5&lt;=Selection!$G$23+Selection!$G$26,R$5&gt;Selection!$G$26),Q8+R7,0)</f>
        <v>11.98666666666667</v>
      </c>
      <c r="S8" s="73">
        <f ca="1">IF(AND(S$5&lt;=Selection!$G$23+Selection!$G$26,S$5&gt;Selection!$G$26),R8+S7,0)</f>
        <v>12.735833333333337</v>
      </c>
      <c r="T8" s="73">
        <f ca="1">IF(AND(T$5&lt;=Selection!$G$23+Selection!$G$26,T$5&gt;Selection!$G$26),S8+T7,0)</f>
        <v>13.485000000000005</v>
      </c>
      <c r="U8" s="73">
        <f ca="1">IF(AND(U$5&lt;=Selection!$G$23+Selection!$G$26,U$5&gt;Selection!$G$26),T8+U7,0)</f>
        <v>14.234166666666672</v>
      </c>
      <c r="V8" s="73">
        <f ca="1">IF(AND(V$5&lt;=Selection!$G$23+Selection!$G$26,V$5&gt;Selection!$G$26),U8+V7,0)</f>
        <v>14.98333333333334</v>
      </c>
      <c r="W8" s="73">
        <f ca="1">IF(AND(W$5&lt;=Selection!$G$23+Selection!$G$26,W$5&gt;Selection!$G$26),V8+W7,0)</f>
        <v>15.732500000000007</v>
      </c>
      <c r="X8" s="73">
        <f ca="1">IF(AND(X$5&lt;=Selection!$G$23+Selection!$G$26,X$5&gt;Selection!$G$26),W8+X7,0)</f>
        <v>16.481666666666673</v>
      </c>
      <c r="Y8" s="73">
        <f ca="1">IF(AND(Y$5&lt;=Selection!$G$23+Selection!$G$26,Y$5&gt;Selection!$G$26),X8+Y7,0)</f>
        <v>17.23083333333334</v>
      </c>
      <c r="Z8" s="73">
        <f ca="1">IF(AND(Z$5&lt;=Selection!$G$23+Selection!$G$26,Z$5&gt;Selection!$G$26),Y8+Z7,0)</f>
        <v>17.980000000000008</v>
      </c>
      <c r="AA8" s="73">
        <f ca="1">IF(AND(AA$5&lt;=Selection!$G$23+Selection!$G$26,AA$5&gt;Selection!$G$26),Z8+AA7,0)</f>
        <v>0</v>
      </c>
      <c r="AB8" s="73">
        <f ca="1">IF(AND(AB$5&lt;=Selection!$G$23+Selection!$G$26,AB$5&gt;Selection!$G$26),AA8+AB7,0)</f>
        <v>0</v>
      </c>
      <c r="AC8" s="73">
        <f ca="1">IF(AND(AC$5&lt;=Selection!$G$23+Selection!$G$26,AC$5&gt;Selection!$G$26),AB8+AC7,0)</f>
        <v>0</v>
      </c>
      <c r="AD8" s="73">
        <f ca="1">IF(AND(AD$5&lt;=Selection!$G$23+Selection!$G$26,AD$5&gt;Selection!$G$26),AC8+AD7,0)</f>
        <v>0</v>
      </c>
      <c r="AE8" s="73">
        <f ca="1">IF(AND(AE$5&lt;=Selection!$G$23+Selection!$G$26,AE$5&gt;Selection!$G$26),AD8+AE7,0)</f>
        <v>0</v>
      </c>
      <c r="AF8" s="73">
        <f ca="1">IF(AND(AF$5&lt;=Selection!$G$23+Selection!$G$26,AF$5&gt;Selection!$G$26),AE8+AF7,0)</f>
        <v>0</v>
      </c>
      <c r="AG8" s="73">
        <f ca="1">IF(AND(AG$5&lt;=Selection!$G$23+Selection!$G$26,AG$5&gt;Selection!$G$26),AF8+AG7,0)</f>
        <v>0</v>
      </c>
      <c r="AH8" s="73">
        <f ca="1">IF(AND(AH$5&lt;=Selection!$G$23+Selection!$G$26,AH$5&gt;Selection!$G$26),AG8+AH7,0)</f>
        <v>0</v>
      </c>
      <c r="AI8" s="73">
        <f ca="1">IF(AND(AI$5&lt;=Selection!$G$23+Selection!$G$26,AI$5&gt;Selection!$G$26),AH8+AI7,0)</f>
        <v>0</v>
      </c>
      <c r="AJ8" s="73">
        <f ca="1">IF(AND(AJ$5&lt;=Selection!$G$23+Selection!$G$26,AJ$5&gt;Selection!$G$26),AI8+AJ7,0)</f>
        <v>0</v>
      </c>
      <c r="AK8" s="73">
        <f ca="1">IF(AND(AK$5&lt;=Selection!$G$23+Selection!$G$26,AK$5&gt;Selection!$G$26),AJ8+AK7,0)</f>
        <v>0</v>
      </c>
      <c r="AL8" s="73">
        <f ca="1">IF(AND(AL$5&lt;=Selection!$G$23+Selection!$G$26,AL$5&gt;Selection!$G$26),AK8+AL7,0)</f>
        <v>0</v>
      </c>
      <c r="AM8" s="73">
        <f ca="1">IF(AND(AM$5&lt;=Selection!$G$23+Selection!$G$26,AM$5&gt;Selection!$G$26),AL8+AM7,0)</f>
        <v>0</v>
      </c>
      <c r="AN8" s="73">
        <f ca="1">IF(AND(AN$5&lt;=Selection!$G$23+Selection!$G$26,AN$5&gt;Selection!$G$26),AM8+AN7,0)</f>
        <v>0</v>
      </c>
      <c r="AO8" s="73">
        <f ca="1">IF(AND(AO$5&lt;=Selection!$G$23+Selection!$G$26,AO$5&gt;Selection!$G$26),AN8+AO7,0)</f>
        <v>0</v>
      </c>
      <c r="AP8" s="73">
        <f ca="1">IF(AND(AP$5&lt;=Selection!$G$23+Selection!$G$26,AP$5&gt;Selection!$G$26),AO8+AP7,0)</f>
        <v>0</v>
      </c>
    </row>
    <row r="9" spans="2:44" ht="12.75" customHeight="1">
      <c r="B9" s="13" t="s">
        <v>33</v>
      </c>
      <c r="C9" s="73">
        <f ca="1">C6</f>
        <v>17.98</v>
      </c>
      <c r="D9" s="73">
        <f ca="1">C10</f>
        <v>17.230833333333333</v>
      </c>
      <c r="E9" s="73">
        <f t="shared" ref="E9:AP9" ca="1" si="1">D10</f>
        <v>16.481666666666666</v>
      </c>
      <c r="F9" s="73">
        <f t="shared" ca="1" si="1"/>
        <v>15.7325</v>
      </c>
      <c r="G9" s="73">
        <f t="shared" ca="1" si="1"/>
        <v>14.983333333333334</v>
      </c>
      <c r="H9" s="73">
        <f t="shared" ca="1" si="1"/>
        <v>14.234166666666667</v>
      </c>
      <c r="I9" s="73">
        <f t="shared" ca="1" si="1"/>
        <v>13.484999999999999</v>
      </c>
      <c r="J9" s="73">
        <f t="shared" ca="1" si="1"/>
        <v>12.735833333333334</v>
      </c>
      <c r="K9" s="73">
        <f t="shared" ca="1" si="1"/>
        <v>11.986666666666668</v>
      </c>
      <c r="L9" s="73">
        <f t="shared" ca="1" si="1"/>
        <v>11.237500000000001</v>
      </c>
      <c r="M9" s="73">
        <f t="shared" ca="1" si="1"/>
        <v>10.488333333333333</v>
      </c>
      <c r="N9" s="73">
        <f t="shared" ca="1" si="1"/>
        <v>9.7391666666666676</v>
      </c>
      <c r="O9" s="73">
        <f t="shared" ca="1" si="1"/>
        <v>8.99</v>
      </c>
      <c r="P9" s="73">
        <f t="shared" ca="1" si="1"/>
        <v>8.2408333333333328</v>
      </c>
      <c r="Q9" s="73">
        <f t="shared" ca="1" si="1"/>
        <v>7.4916666666666654</v>
      </c>
      <c r="R9" s="73">
        <f t="shared" ca="1" si="1"/>
        <v>6.7424999999999979</v>
      </c>
      <c r="S9" s="73">
        <f t="shared" ca="1" si="1"/>
        <v>5.9933333333333305</v>
      </c>
      <c r="T9" s="73">
        <f t="shared" ca="1" si="1"/>
        <v>5.2441666666666631</v>
      </c>
      <c r="U9" s="73">
        <f t="shared" ca="1" si="1"/>
        <v>4.4949999999999957</v>
      </c>
      <c r="V9" s="73">
        <f t="shared" ca="1" si="1"/>
        <v>3.7458333333333282</v>
      </c>
      <c r="W9" s="73">
        <f t="shared" ca="1" si="1"/>
        <v>2.9966666666666608</v>
      </c>
      <c r="X9" s="73">
        <f t="shared" ca="1" si="1"/>
        <v>2.2474999999999934</v>
      </c>
      <c r="Y9" s="73">
        <f t="shared" ca="1" si="1"/>
        <v>1.4983333333333277</v>
      </c>
      <c r="Z9" s="73">
        <f t="shared" ca="1" si="1"/>
        <v>0.74916666666666032</v>
      </c>
      <c r="AA9" s="73">
        <f t="shared" ca="1" si="1"/>
        <v>0</v>
      </c>
      <c r="AB9" s="73">
        <f t="shared" ca="1" si="1"/>
        <v>0</v>
      </c>
      <c r="AC9" s="73">
        <f t="shared" ca="1" si="1"/>
        <v>0</v>
      </c>
      <c r="AD9" s="73">
        <f t="shared" ca="1" si="1"/>
        <v>0</v>
      </c>
      <c r="AE9" s="73">
        <f t="shared" ca="1" si="1"/>
        <v>0</v>
      </c>
      <c r="AF9" s="73">
        <f t="shared" ca="1" si="1"/>
        <v>0</v>
      </c>
      <c r="AG9" s="73">
        <f t="shared" ca="1" si="1"/>
        <v>0</v>
      </c>
      <c r="AH9" s="73">
        <f t="shared" ca="1" si="1"/>
        <v>0</v>
      </c>
      <c r="AI9" s="73">
        <f t="shared" ca="1" si="1"/>
        <v>0</v>
      </c>
      <c r="AJ9" s="73">
        <f t="shared" ca="1" si="1"/>
        <v>0</v>
      </c>
      <c r="AK9" s="73">
        <f t="shared" ca="1" si="1"/>
        <v>0</v>
      </c>
      <c r="AL9" s="73">
        <f t="shared" ca="1" si="1"/>
        <v>0</v>
      </c>
      <c r="AM9" s="73">
        <f t="shared" ca="1" si="1"/>
        <v>0</v>
      </c>
      <c r="AN9" s="73">
        <f t="shared" ca="1" si="1"/>
        <v>0</v>
      </c>
      <c r="AO9" s="73">
        <f t="shared" ca="1" si="1"/>
        <v>0</v>
      </c>
      <c r="AP9" s="73">
        <f t="shared" ca="1" si="1"/>
        <v>0</v>
      </c>
    </row>
    <row r="10" spans="2:44" ht="13.5" thickBot="1">
      <c r="B10" s="17" t="s">
        <v>34</v>
      </c>
      <c r="C10" s="36">
        <f ca="1">C6-C8</f>
        <v>17.230833333333333</v>
      </c>
      <c r="D10" s="36">
        <f t="shared" ref="D10:AP10" ca="1" si="2">D6-D8</f>
        <v>16.481666666666666</v>
      </c>
      <c r="E10" s="36">
        <f t="shared" ca="1" si="2"/>
        <v>15.7325</v>
      </c>
      <c r="F10" s="36">
        <f t="shared" ca="1" si="2"/>
        <v>14.983333333333334</v>
      </c>
      <c r="G10" s="36">
        <f t="shared" ca="1" si="2"/>
        <v>14.234166666666667</v>
      </c>
      <c r="H10" s="36">
        <f t="shared" ca="1" si="2"/>
        <v>13.484999999999999</v>
      </c>
      <c r="I10" s="36">
        <f t="shared" ca="1" si="2"/>
        <v>12.735833333333334</v>
      </c>
      <c r="J10" s="36">
        <f t="shared" ca="1" si="2"/>
        <v>11.986666666666668</v>
      </c>
      <c r="K10" s="36">
        <f t="shared" ca="1" si="2"/>
        <v>11.237500000000001</v>
      </c>
      <c r="L10" s="36">
        <f t="shared" ca="1" si="2"/>
        <v>10.488333333333333</v>
      </c>
      <c r="M10" s="36">
        <f t="shared" ca="1" si="2"/>
        <v>9.7391666666666676</v>
      </c>
      <c r="N10" s="36">
        <f t="shared" ca="1" si="2"/>
        <v>8.99</v>
      </c>
      <c r="O10" s="36">
        <f t="shared" ca="1" si="2"/>
        <v>8.2408333333333328</v>
      </c>
      <c r="P10" s="36">
        <f t="shared" ca="1" si="2"/>
        <v>7.4916666666666654</v>
      </c>
      <c r="Q10" s="36">
        <f t="shared" ca="1" si="2"/>
        <v>6.7424999999999979</v>
      </c>
      <c r="R10" s="36">
        <f t="shared" ca="1" si="2"/>
        <v>5.9933333333333305</v>
      </c>
      <c r="S10" s="36">
        <f t="shared" ca="1" si="2"/>
        <v>5.2441666666666631</v>
      </c>
      <c r="T10" s="36">
        <f t="shared" ca="1" si="2"/>
        <v>4.4949999999999957</v>
      </c>
      <c r="U10" s="36">
        <f t="shared" ca="1" si="2"/>
        <v>3.7458333333333282</v>
      </c>
      <c r="V10" s="36">
        <f t="shared" ca="1" si="2"/>
        <v>2.9966666666666608</v>
      </c>
      <c r="W10" s="36">
        <f t="shared" ca="1" si="2"/>
        <v>2.2474999999999934</v>
      </c>
      <c r="X10" s="36">
        <f t="shared" ca="1" si="2"/>
        <v>1.4983333333333277</v>
      </c>
      <c r="Y10" s="36">
        <f t="shared" ca="1" si="2"/>
        <v>0.74916666666666032</v>
      </c>
      <c r="Z10" s="36">
        <f t="shared" ca="1" si="2"/>
        <v>0</v>
      </c>
      <c r="AA10" s="36">
        <f t="shared" ca="1" si="2"/>
        <v>0</v>
      </c>
      <c r="AB10" s="36">
        <f t="shared" ca="1" si="2"/>
        <v>0</v>
      </c>
      <c r="AC10" s="36">
        <f t="shared" ca="1" si="2"/>
        <v>0</v>
      </c>
      <c r="AD10" s="36">
        <f t="shared" ca="1" si="2"/>
        <v>0</v>
      </c>
      <c r="AE10" s="36">
        <f t="shared" ca="1" si="2"/>
        <v>0</v>
      </c>
      <c r="AF10" s="36">
        <f t="shared" ca="1" si="2"/>
        <v>0</v>
      </c>
      <c r="AG10" s="36">
        <f t="shared" ca="1" si="2"/>
        <v>0</v>
      </c>
      <c r="AH10" s="36">
        <f t="shared" ca="1" si="2"/>
        <v>0</v>
      </c>
      <c r="AI10" s="36">
        <f t="shared" ca="1" si="2"/>
        <v>0</v>
      </c>
      <c r="AJ10" s="36">
        <f t="shared" ca="1" si="2"/>
        <v>0</v>
      </c>
      <c r="AK10" s="36">
        <f t="shared" ca="1" si="2"/>
        <v>0</v>
      </c>
      <c r="AL10" s="36">
        <f t="shared" ca="1" si="2"/>
        <v>0</v>
      </c>
      <c r="AM10" s="36">
        <f t="shared" ca="1" si="2"/>
        <v>0</v>
      </c>
      <c r="AN10" s="36">
        <f t="shared" ca="1" si="2"/>
        <v>0</v>
      </c>
      <c r="AO10" s="36">
        <f t="shared" ca="1" si="2"/>
        <v>0</v>
      </c>
      <c r="AP10" s="36">
        <f t="shared" ca="1" si="2"/>
        <v>0</v>
      </c>
    </row>
    <row r="11" spans="2:44" ht="12.75" customHeight="1" thickBot="1">
      <c r="B11" s="13"/>
      <c r="C11" s="74"/>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row>
    <row r="12" spans="2:44" ht="12.75" customHeight="1">
      <c r="B12" s="14" t="s">
        <v>29</v>
      </c>
      <c r="C12" s="15">
        <v>1</v>
      </c>
      <c r="D12" s="15">
        <f>C12+1</f>
        <v>2</v>
      </c>
      <c r="E12" s="15">
        <f t="shared" ref="E12:AP12" si="3">D12+1</f>
        <v>3</v>
      </c>
      <c r="F12" s="15">
        <f t="shared" si="3"/>
        <v>4</v>
      </c>
      <c r="G12" s="15">
        <f t="shared" si="3"/>
        <v>5</v>
      </c>
      <c r="H12" s="15">
        <f t="shared" si="3"/>
        <v>6</v>
      </c>
      <c r="I12" s="15">
        <f t="shared" si="3"/>
        <v>7</v>
      </c>
      <c r="J12" s="15">
        <f t="shared" si="3"/>
        <v>8</v>
      </c>
      <c r="K12" s="15">
        <f t="shared" si="3"/>
        <v>9</v>
      </c>
      <c r="L12" s="15">
        <f t="shared" si="3"/>
        <v>10</v>
      </c>
      <c r="M12" s="15">
        <f t="shared" si="3"/>
        <v>11</v>
      </c>
      <c r="N12" s="15">
        <f t="shared" si="3"/>
        <v>12</v>
      </c>
      <c r="O12" s="15">
        <f t="shared" si="3"/>
        <v>13</v>
      </c>
      <c r="P12" s="15">
        <f t="shared" si="3"/>
        <v>14</v>
      </c>
      <c r="Q12" s="15">
        <f t="shared" si="3"/>
        <v>15</v>
      </c>
      <c r="R12" s="15">
        <f t="shared" si="3"/>
        <v>16</v>
      </c>
      <c r="S12" s="15">
        <f t="shared" si="3"/>
        <v>17</v>
      </c>
      <c r="T12" s="15">
        <f t="shared" si="3"/>
        <v>18</v>
      </c>
      <c r="U12" s="15">
        <f t="shared" si="3"/>
        <v>19</v>
      </c>
      <c r="V12" s="15">
        <f t="shared" si="3"/>
        <v>20</v>
      </c>
      <c r="W12" s="15">
        <f t="shared" si="3"/>
        <v>21</v>
      </c>
      <c r="X12" s="15">
        <f t="shared" si="3"/>
        <v>22</v>
      </c>
      <c r="Y12" s="15">
        <f t="shared" si="3"/>
        <v>23</v>
      </c>
      <c r="Z12" s="15">
        <f t="shared" si="3"/>
        <v>24</v>
      </c>
      <c r="AA12" s="15">
        <f t="shared" si="3"/>
        <v>25</v>
      </c>
      <c r="AB12" s="15">
        <f t="shared" si="3"/>
        <v>26</v>
      </c>
      <c r="AC12" s="15">
        <f t="shared" si="3"/>
        <v>27</v>
      </c>
      <c r="AD12" s="15">
        <f t="shared" si="3"/>
        <v>28</v>
      </c>
      <c r="AE12" s="15">
        <f t="shared" si="3"/>
        <v>29</v>
      </c>
      <c r="AF12" s="15">
        <f t="shared" si="3"/>
        <v>30</v>
      </c>
      <c r="AG12" s="15">
        <f t="shared" si="3"/>
        <v>31</v>
      </c>
      <c r="AH12" s="15">
        <f t="shared" si="3"/>
        <v>32</v>
      </c>
      <c r="AI12" s="15">
        <f t="shared" si="3"/>
        <v>33</v>
      </c>
      <c r="AJ12" s="15">
        <f t="shared" si="3"/>
        <v>34</v>
      </c>
      <c r="AK12" s="15">
        <f t="shared" si="3"/>
        <v>35</v>
      </c>
      <c r="AL12" s="15">
        <f t="shared" si="3"/>
        <v>36</v>
      </c>
      <c r="AM12" s="15">
        <f t="shared" si="3"/>
        <v>37</v>
      </c>
      <c r="AN12" s="15">
        <f t="shared" si="3"/>
        <v>38</v>
      </c>
      <c r="AO12" s="15">
        <f t="shared" si="3"/>
        <v>39</v>
      </c>
      <c r="AP12" s="15">
        <f t="shared" si="3"/>
        <v>40</v>
      </c>
    </row>
    <row r="13" spans="2:44" ht="12.75" customHeight="1">
      <c r="B13" s="13" t="s">
        <v>35</v>
      </c>
      <c r="C13" s="73">
        <f ca="1">IFERROR(C$6*OFFSET($B$61,MATCH(Selection!$G$24,$B$62:$B$67,1),MAX(0,C5-Selection!$G$26)),"NA")</f>
        <v>0.89900000000000002</v>
      </c>
      <c r="D13" s="73">
        <f ca="1">IFERROR(D$6*OFFSET($B$61,MATCH(Selection!$G$24,$B$62:$B$67,1),MAX(0,D5-Selection!$G$26)),"NA")</f>
        <v>1.7081</v>
      </c>
      <c r="E13" s="73">
        <f ca="1">IFERROR(E$6*OFFSET($B$61,MATCH(Selection!$G$24,$B$62:$B$67,1),MAX(0,E5-Selection!$G$26)),"NA")</f>
        <v>1.53729</v>
      </c>
      <c r="F13" s="73">
        <f ca="1">IFERROR(F$6*OFFSET($B$61,MATCH(Selection!$G$24,$B$62:$B$67,1),MAX(0,F5-Selection!$G$26)),"NA")</f>
        <v>1.38446</v>
      </c>
      <c r="G13" s="73">
        <f ca="1">IFERROR(G$6*OFFSET($B$61,MATCH(Selection!$G$24,$B$62:$B$67,1),MAX(0,G5-Selection!$G$26)),"NA")</f>
        <v>1.246014</v>
      </c>
      <c r="H13" s="73">
        <f ca="1">IFERROR(H$6*OFFSET($B$61,MATCH(Selection!$G$24,$B$62:$B$67,1),MAX(0,H5-Selection!$G$26)),"NA")</f>
        <v>1.1201540000000001</v>
      </c>
      <c r="I13" s="73">
        <f ca="1">IFERROR(I$6*OFFSET($B$61,MATCH(Selection!$G$24,$B$62:$B$67,1),MAX(0,I5-Selection!$G$26)),"NA")</f>
        <v>1.0608200000000001</v>
      </c>
      <c r="J13" s="73">
        <f ca="1">IFERROR(J$6*OFFSET($B$61,MATCH(Selection!$G$24,$B$62:$B$67,1),MAX(0,J5-Selection!$G$26)),"NA")</f>
        <v>1.0608200000000001</v>
      </c>
      <c r="K13" s="73">
        <f ca="1">IFERROR(K$6*OFFSET($B$61,MATCH(Selection!$G$24,$B$62:$B$67,1),MAX(0,K5-Selection!$G$26)),"NA")</f>
        <v>1.0626180000000001</v>
      </c>
      <c r="L13" s="73">
        <f ca="1">IFERROR(L$6*OFFSET($B$61,MATCH(Selection!$G$24,$B$62:$B$67,1),MAX(0,L5-Selection!$G$26)),"NA")</f>
        <v>1.0608200000000001</v>
      </c>
      <c r="M13" s="73">
        <f ca="1">IFERROR(M$6*OFFSET($B$61,MATCH(Selection!$G$24,$B$62:$B$67,1),MAX(0,M5-Selection!$G$26)),"NA")</f>
        <v>1.0608200000000001</v>
      </c>
      <c r="N13" s="73">
        <f ca="1">IFERROR(N$6*OFFSET($B$61,MATCH(Selection!$G$24,$B$62:$B$67,1),MAX(0,N5-Selection!$G$26)),"NA")</f>
        <v>1.0608200000000001</v>
      </c>
      <c r="O13" s="73">
        <f ca="1">IFERROR(O$6*OFFSET($B$61,MATCH(Selection!$G$24,$B$62:$B$67,1),MAX(0,O5-Selection!$G$26)),"NA")</f>
        <v>1.0626180000000001</v>
      </c>
      <c r="P13" s="73">
        <f ca="1">IFERROR(P$6*OFFSET($B$61,MATCH(Selection!$G$24,$B$62:$B$67,1),MAX(0,P5-Selection!$G$26)),"NA")</f>
        <v>1.0608200000000001</v>
      </c>
      <c r="Q13" s="73">
        <f ca="1">IFERROR(Q$6*OFFSET($B$61,MATCH(Selection!$G$24,$B$62:$B$67,1),MAX(0,Q5-Selection!$G$26)),"NA")</f>
        <v>1.0626180000000001</v>
      </c>
      <c r="R13" s="73">
        <f ca="1">IFERROR(R$6*OFFSET($B$61,MATCH(Selection!$G$24,$B$62:$B$67,1),MAX(0,R5-Selection!$G$26)),"NA")</f>
        <v>0.53220800000000001</v>
      </c>
      <c r="S13" s="73">
        <f ca="1">IFERROR(S$6*OFFSET($B$61,MATCH(Selection!$G$24,$B$62:$B$67,1),MAX(0,S5-Selection!$G$26)),"NA")</f>
        <v>0</v>
      </c>
      <c r="T13" s="73">
        <f ca="1">IFERROR(T$6*OFFSET($B$61,MATCH(Selection!$G$24,$B$62:$B$67,1),MAX(0,T5-Selection!$G$26)),"NA")</f>
        <v>0</v>
      </c>
      <c r="U13" s="73">
        <f ca="1">IFERROR(U$6*OFFSET($B$61,MATCH(Selection!$G$24,$B$62:$B$67,1),MAX(0,U5-Selection!$G$26)),"NA")</f>
        <v>0</v>
      </c>
      <c r="V13" s="73">
        <f ca="1">IFERROR(V$6*OFFSET($B$61,MATCH(Selection!$G$24,$B$62:$B$67,1),MAX(0,V5-Selection!$G$26)),"NA")</f>
        <v>0</v>
      </c>
      <c r="W13" s="73">
        <f ca="1">IFERROR(W$6*OFFSET($B$61,MATCH(Selection!$G$24,$B$62:$B$67,1),MAX(0,W5-Selection!$G$26)),"NA")</f>
        <v>0</v>
      </c>
      <c r="X13" s="73">
        <f ca="1">IFERROR(X$6*OFFSET($B$61,MATCH(Selection!$G$24,$B$62:$B$67,1),MAX(0,X5-Selection!$G$26)),"NA")</f>
        <v>0</v>
      </c>
      <c r="Y13" s="73">
        <f ca="1">IFERROR(Y$6*OFFSET($B$61,MATCH(Selection!$G$24,$B$62:$B$67,1),MAX(0,Y5-Selection!$G$26)),"NA")</f>
        <v>0</v>
      </c>
      <c r="Z13" s="73">
        <f ca="1">IFERROR(Z$6*OFFSET($B$61,MATCH(Selection!$G$24,$B$62:$B$67,1),MAX(0,Z5-Selection!$G$26)),"NA")</f>
        <v>0</v>
      </c>
      <c r="AA13" s="73">
        <f ca="1">IFERROR(AA$6*OFFSET($B$61,MATCH(Selection!$G$24,$B$62:$B$67,1),MAX(0,AA5-Selection!$G$26)),"NA")</f>
        <v>0</v>
      </c>
      <c r="AB13" s="73">
        <f ca="1">IFERROR(AB$6*OFFSET($B$61,MATCH(Selection!$G$24,$B$62:$B$67,1),MAX(0,AB5-Selection!$G$26)),"NA")</f>
        <v>0</v>
      </c>
      <c r="AC13" s="73">
        <f ca="1">IFERROR(AC$6*OFFSET($B$61,MATCH(Selection!$G$24,$B$62:$B$67,1),MAX(0,AC5-Selection!$G$26)),"NA")</f>
        <v>0</v>
      </c>
      <c r="AD13" s="73">
        <f ca="1">IFERROR(AD$6*OFFSET($B$61,MATCH(Selection!$G$24,$B$62:$B$67,1),MAX(0,AD5-Selection!$G$26)),"NA")</f>
        <v>0</v>
      </c>
      <c r="AE13" s="73">
        <f ca="1">IFERROR(AE$6*OFFSET($B$61,MATCH(Selection!$G$24,$B$62:$B$67,1),MAX(0,AE5-Selection!$G$26)),"NA")</f>
        <v>0</v>
      </c>
      <c r="AF13" s="73">
        <f ca="1">IFERROR(AF$6*OFFSET($B$61,MATCH(Selection!$G$24,$B$62:$B$67,1),MAX(0,AF5-Selection!$G$26)),"NA")</f>
        <v>0</v>
      </c>
      <c r="AG13" s="73">
        <f ca="1">IFERROR(AG$6*OFFSET($B$61,MATCH(Selection!$G$24,$B$62:$B$67,1),MAX(0,AG5-Selection!$G$26)),"NA")</f>
        <v>0</v>
      </c>
      <c r="AH13" s="73">
        <f ca="1">IFERROR(AH$6*OFFSET($B$61,MATCH(Selection!$G$24,$B$62:$B$67,1),MAX(0,AH5-Selection!$G$26)),"NA")</f>
        <v>0</v>
      </c>
      <c r="AI13" s="73">
        <f ca="1">IFERROR(AI$6*OFFSET($B$61,MATCH(Selection!$G$24,$B$62:$B$67,1),MAX(0,AI5-Selection!$G$26)),"NA")</f>
        <v>0</v>
      </c>
      <c r="AJ13" s="73">
        <f ca="1">IFERROR(AJ$6*OFFSET($B$61,MATCH(Selection!$G$24,$B$62:$B$67,1),MAX(0,AJ5-Selection!$G$26)),"NA")</f>
        <v>0</v>
      </c>
      <c r="AK13" s="73">
        <f ca="1">IFERROR(AK$6*OFFSET($B$61,MATCH(Selection!$G$24,$B$62:$B$67,1),MAX(0,AK5-Selection!$G$26)),"NA")</f>
        <v>0</v>
      </c>
      <c r="AL13" s="73">
        <f ca="1">IFERROR(AL$6*OFFSET($B$61,MATCH(Selection!$G$24,$B$62:$B$67,1),MAX(0,AL5-Selection!$G$26)),"NA")</f>
        <v>0</v>
      </c>
      <c r="AM13" s="73">
        <f ca="1">IFERROR(AM$6*OFFSET($B$61,MATCH(Selection!$G$24,$B$62:$B$67,1),MAX(0,AM5-Selection!$G$26)),"NA")</f>
        <v>0</v>
      </c>
      <c r="AN13" s="73">
        <f ca="1">IFERROR(AN$6*OFFSET($B$61,MATCH(Selection!$G$24,$B$62:$B$67,1),MAX(0,AN5-Selection!$G$26)),"NA")</f>
        <v>0</v>
      </c>
      <c r="AO13" s="73">
        <f ca="1">IFERROR(AO$6*OFFSET($B$61,MATCH(Selection!$G$24,$B$62:$B$67,1),MAX(0,AO5-Selection!$G$26)),"NA")</f>
        <v>0</v>
      </c>
      <c r="AP13" s="34">
        <f ca="1">IFERROR(AP$6*OFFSET($B$61,MATCH(Selection!$G$24,$B$62:$B$67,1),MAX(0,AP5-Selection!$G$26)),"NA")</f>
        <v>0</v>
      </c>
    </row>
    <row r="14" spans="2:44" ht="12.75" customHeight="1">
      <c r="B14" s="13" t="s">
        <v>93</v>
      </c>
      <c r="C14" s="73">
        <f ca="1">(C13-C7)*Selection!$G$35</f>
        <v>0</v>
      </c>
      <c r="D14" s="73">
        <f ca="1">(D13-D7)*Selection!$G$35</f>
        <v>0</v>
      </c>
      <c r="E14" s="73">
        <f ca="1">(E13-E7)*Selection!$G$35</f>
        <v>0</v>
      </c>
      <c r="F14" s="73">
        <f ca="1">(F13-F7)*Selection!$G$35</f>
        <v>0</v>
      </c>
      <c r="G14" s="73">
        <f ca="1">(G13-G7)*Selection!$G$35</f>
        <v>0</v>
      </c>
      <c r="H14" s="73">
        <f ca="1">(H13-H7)*Selection!$G$35</f>
        <v>0</v>
      </c>
      <c r="I14" s="73">
        <f ca="1">(I13-I7)*Selection!$G$35</f>
        <v>0</v>
      </c>
      <c r="J14" s="73">
        <f ca="1">(J13-J7)*Selection!$G$35</f>
        <v>0</v>
      </c>
      <c r="K14" s="73">
        <f ca="1">(K13-K7)*Selection!$G$35</f>
        <v>0</v>
      </c>
      <c r="L14" s="73">
        <f ca="1">(L13-L7)*Selection!$G$35</f>
        <v>0</v>
      </c>
      <c r="M14" s="73">
        <f ca="1">(M13-M7)*Selection!$G$35</f>
        <v>0</v>
      </c>
      <c r="N14" s="73">
        <f ca="1">(N13-N7)*Selection!$G$35</f>
        <v>0</v>
      </c>
      <c r="O14" s="73">
        <f ca="1">(O13-O7)*Selection!$G$35</f>
        <v>0</v>
      </c>
      <c r="P14" s="73">
        <f ca="1">(P13-P7)*Selection!$G$35</f>
        <v>0</v>
      </c>
      <c r="Q14" s="73">
        <f ca="1">(Q13-Q7)*Selection!$G$35</f>
        <v>0</v>
      </c>
      <c r="R14" s="73">
        <f ca="1">(R13-R7)*Selection!$G$35</f>
        <v>0</v>
      </c>
      <c r="S14" s="73">
        <f ca="1">(S13-S7)*Selection!$G$35</f>
        <v>0</v>
      </c>
      <c r="T14" s="73">
        <f ca="1">(T13-T7)*Selection!$G$35</f>
        <v>0</v>
      </c>
      <c r="U14" s="73">
        <f ca="1">(U13-U7)*Selection!$G$35</f>
        <v>0</v>
      </c>
      <c r="V14" s="73">
        <f ca="1">(V13-V7)*Selection!$G$35</f>
        <v>0</v>
      </c>
      <c r="W14" s="73">
        <f ca="1">(W13-W7)*Selection!$G$35</f>
        <v>0</v>
      </c>
      <c r="X14" s="73">
        <f ca="1">(X13-X7)*Selection!$G$35</f>
        <v>0</v>
      </c>
      <c r="Y14" s="73">
        <f ca="1">(Y13-Y7)*Selection!$G$35</f>
        <v>0</v>
      </c>
      <c r="Z14" s="73">
        <f ca="1">(Z13-Z7)*Selection!$G$35</f>
        <v>0</v>
      </c>
      <c r="AA14" s="73">
        <f ca="1">(AA13-AA7)*Selection!$G$35</f>
        <v>0</v>
      </c>
      <c r="AB14" s="73">
        <f ca="1">(AB13-AB7)*Selection!$G$35</f>
        <v>0</v>
      </c>
      <c r="AC14" s="73">
        <f ca="1">(AC13-AC7)*Selection!$G$35</f>
        <v>0</v>
      </c>
      <c r="AD14" s="73">
        <f ca="1">(AD13-AD7)*Selection!$G$35</f>
        <v>0</v>
      </c>
      <c r="AE14" s="73">
        <f ca="1">(AE13-AE7)*Selection!$G$35</f>
        <v>0</v>
      </c>
      <c r="AF14" s="73">
        <f ca="1">(AF13-AF7)*Selection!$G$35</f>
        <v>0</v>
      </c>
      <c r="AG14" s="73">
        <f ca="1">(AG13-AG7)*Selection!$G$35</f>
        <v>0</v>
      </c>
      <c r="AH14" s="73">
        <f ca="1">(AH13-AH7)*Selection!$G$35</f>
        <v>0</v>
      </c>
      <c r="AI14" s="73">
        <f ca="1">(AI13-AI7)*Selection!$G$35</f>
        <v>0</v>
      </c>
      <c r="AJ14" s="73">
        <f ca="1">(AJ13-AJ7)*Selection!$G$35</f>
        <v>0</v>
      </c>
      <c r="AK14" s="73">
        <f ca="1">(AK13-AK7)*Selection!$G$35</f>
        <v>0</v>
      </c>
      <c r="AL14" s="73">
        <f ca="1">(AL13-AL7)*Selection!$G$35</f>
        <v>0</v>
      </c>
      <c r="AM14" s="73">
        <f ca="1">(AM13-AM7)*Selection!$G$35</f>
        <v>0</v>
      </c>
      <c r="AN14" s="73">
        <f ca="1">(AN13-AN7)*Selection!$G$35</f>
        <v>0</v>
      </c>
      <c r="AO14" s="73">
        <f ca="1">(AO13-AO7)*Selection!$G$35</f>
        <v>0</v>
      </c>
      <c r="AP14" s="73">
        <f ca="1">(AP13-AP7)*Selection!$G$35</f>
        <v>0</v>
      </c>
    </row>
    <row r="15" spans="2:44" ht="12.75" customHeight="1">
      <c r="B15" s="13" t="s">
        <v>36</v>
      </c>
      <c r="C15" s="73">
        <f>IF(Selection!$G$19=IOU,C14,0)</f>
        <v>0</v>
      </c>
      <c r="D15" s="73">
        <f>IF(Selection!$G$19=IOU,D14,0)</f>
        <v>0</v>
      </c>
      <c r="E15" s="73">
        <f>IF(Selection!$G$19=IOU,E14,0)</f>
        <v>0</v>
      </c>
      <c r="F15" s="73">
        <f>IF(Selection!$G$19=IOU,F14,0)</f>
        <v>0</v>
      </c>
      <c r="G15" s="73">
        <f>IF(Selection!$G$19=IOU,G14,0)</f>
        <v>0</v>
      </c>
      <c r="H15" s="73">
        <f>IF(Selection!$G$19=IOU,H14,0)</f>
        <v>0</v>
      </c>
      <c r="I15" s="73">
        <f>IF(Selection!$G$19=IOU,I14,0)</f>
        <v>0</v>
      </c>
      <c r="J15" s="73">
        <f>IF(Selection!$G$19=IOU,J14,0)</f>
        <v>0</v>
      </c>
      <c r="K15" s="73">
        <f>IF(Selection!$G$19=IOU,K14,0)</f>
        <v>0</v>
      </c>
      <c r="L15" s="73">
        <f>IF(Selection!$G$19=IOU,L14,0)</f>
        <v>0</v>
      </c>
      <c r="M15" s="73">
        <f>IF(Selection!$G$19=IOU,M14,0)</f>
        <v>0</v>
      </c>
      <c r="N15" s="73">
        <f>IF(Selection!$G$19=IOU,N14,0)</f>
        <v>0</v>
      </c>
      <c r="O15" s="73">
        <f>IF(Selection!$G$19=IOU,O14,0)</f>
        <v>0</v>
      </c>
      <c r="P15" s="73">
        <f>IF(Selection!$G$19=IOU,P14,0)</f>
        <v>0</v>
      </c>
      <c r="Q15" s="73">
        <f>IF(Selection!$G$19=IOU,Q14,0)</f>
        <v>0</v>
      </c>
      <c r="R15" s="73">
        <f>IF(Selection!$G$19=IOU,R14,0)</f>
        <v>0</v>
      </c>
      <c r="S15" s="73">
        <f>IF(Selection!$G$19=IOU,S14,0)</f>
        <v>0</v>
      </c>
      <c r="T15" s="73">
        <f>IF(Selection!$G$19=IOU,T14,0)</f>
        <v>0</v>
      </c>
      <c r="U15" s="73">
        <f>IF(Selection!$G$19=IOU,U14,0)</f>
        <v>0</v>
      </c>
      <c r="V15" s="73">
        <f>IF(Selection!$G$19=IOU,V14,0)</f>
        <v>0</v>
      </c>
      <c r="W15" s="73">
        <f>IF(Selection!$G$19=IOU,W14,0)</f>
        <v>0</v>
      </c>
      <c r="X15" s="73">
        <f>IF(Selection!$G$19=IOU,X14,0)</f>
        <v>0</v>
      </c>
      <c r="Y15" s="73">
        <f>IF(Selection!$G$19=IOU,Y14,0)</f>
        <v>0</v>
      </c>
      <c r="Z15" s="73">
        <f>IF(Selection!$G$19=IOU,Z14,0)</f>
        <v>0</v>
      </c>
      <c r="AA15" s="73">
        <f>IF(Selection!$G$19=IOU,AA14,0)</f>
        <v>0</v>
      </c>
      <c r="AB15" s="73">
        <f>IF(Selection!$G$19=IOU,AB14,0)</f>
        <v>0</v>
      </c>
      <c r="AC15" s="73">
        <f>IF(Selection!$G$19=IOU,AC14,0)</f>
        <v>0</v>
      </c>
      <c r="AD15" s="73">
        <f>IF(Selection!$G$19=IOU,AD14,0)</f>
        <v>0</v>
      </c>
      <c r="AE15" s="73">
        <f>IF(Selection!$G$19=IOU,AE14,0)</f>
        <v>0</v>
      </c>
      <c r="AF15" s="73">
        <f>IF(Selection!$G$19=IOU,AF14,0)</f>
        <v>0</v>
      </c>
      <c r="AG15" s="73">
        <f>IF(Selection!$G$19=IOU,AG14,0)</f>
        <v>0</v>
      </c>
      <c r="AH15" s="73">
        <f>IF(Selection!$G$19=IOU,AH14,0)</f>
        <v>0</v>
      </c>
      <c r="AI15" s="73">
        <f>IF(Selection!$G$19=IOU,AI14,0)</f>
        <v>0</v>
      </c>
      <c r="AJ15" s="73">
        <f>IF(Selection!$G$19=IOU,AJ14,0)</f>
        <v>0</v>
      </c>
      <c r="AK15" s="73">
        <f>IF(Selection!$G$19=IOU,AK14,0)</f>
        <v>0</v>
      </c>
      <c r="AL15" s="73">
        <f>IF(Selection!$G$19=IOU,AL14,0)</f>
        <v>0</v>
      </c>
      <c r="AM15" s="73">
        <f>IF(Selection!$G$19=IOU,AM14,0)</f>
        <v>0</v>
      </c>
      <c r="AN15" s="73">
        <f>IF(Selection!$G$19=IOU,AN14,0)</f>
        <v>0</v>
      </c>
      <c r="AO15" s="73">
        <f>IF(Selection!$G$19=IOU,AO14,0)</f>
        <v>0</v>
      </c>
      <c r="AP15" s="73">
        <f>IF(Selection!$G$19=IOU,AP14,0)</f>
        <v>0</v>
      </c>
    </row>
    <row r="16" spans="2:44" ht="12.75" customHeight="1">
      <c r="B16" s="13" t="s">
        <v>37</v>
      </c>
      <c r="C16" s="73">
        <f ca="1">IF((C5&lt;=Selection!$G$23),Selection!$G$21,0)</f>
        <v>0</v>
      </c>
      <c r="D16" s="73">
        <f ca="1">IF((D5&lt;=Selection!$G$23),Selection!$G$21,0)</f>
        <v>0</v>
      </c>
      <c r="E16" s="73">
        <f ca="1">IF((E5&lt;=Selection!$G$23),Selection!$G$21,0)</f>
        <v>0</v>
      </c>
      <c r="F16" s="73">
        <f ca="1">IF((F5&lt;=Selection!$G$23),Selection!$G$21,0)</f>
        <v>0</v>
      </c>
      <c r="G16" s="73">
        <f ca="1">IF((G5&lt;=Selection!$G$23),Selection!$G$21,0)</f>
        <v>0</v>
      </c>
      <c r="H16" s="73">
        <f ca="1">IF((H5&lt;=Selection!$G$23),Selection!$G$21,0)</f>
        <v>0</v>
      </c>
      <c r="I16" s="73">
        <f ca="1">IF((I5&lt;=Selection!$G$23),Selection!$G$21,0)</f>
        <v>0</v>
      </c>
      <c r="J16" s="73">
        <f ca="1">IF((J5&lt;=Selection!$G$23),Selection!$G$21,0)</f>
        <v>0</v>
      </c>
      <c r="K16" s="73">
        <f ca="1">IF((K5&lt;=Selection!$G$23),Selection!$G$21,0)</f>
        <v>0</v>
      </c>
      <c r="L16" s="73">
        <f ca="1">IF((L5&lt;=Selection!$G$23),Selection!$G$21,0)</f>
        <v>0</v>
      </c>
      <c r="M16" s="73">
        <f ca="1">IF((M5&lt;=Selection!$G$23),Selection!$G$21,0)</f>
        <v>0</v>
      </c>
      <c r="N16" s="73">
        <f ca="1">IF((N5&lt;=Selection!$G$23),Selection!$G$21,0)</f>
        <v>0</v>
      </c>
      <c r="O16" s="73">
        <f ca="1">IF((O5&lt;=Selection!$G$23),Selection!$G$21,0)</f>
        <v>0</v>
      </c>
      <c r="P16" s="73">
        <f ca="1">IF((P5&lt;=Selection!$G$23),Selection!$G$21,0)</f>
        <v>0</v>
      </c>
      <c r="Q16" s="73">
        <f ca="1">IF((Q5&lt;=Selection!$G$23),Selection!$G$21,0)</f>
        <v>0</v>
      </c>
      <c r="R16" s="73">
        <f ca="1">IF((R5&lt;=Selection!$G$23),Selection!$G$21,0)</f>
        <v>0</v>
      </c>
      <c r="S16" s="73">
        <f ca="1">IF((S5&lt;=Selection!$G$23),Selection!$G$21,0)</f>
        <v>0</v>
      </c>
      <c r="T16" s="73">
        <f ca="1">IF((T5&lt;=Selection!$G$23),Selection!$G$21,0)</f>
        <v>0</v>
      </c>
      <c r="U16" s="73">
        <f ca="1">IF((U5&lt;=Selection!$G$23),Selection!$G$21,0)</f>
        <v>0</v>
      </c>
      <c r="V16" s="73">
        <f ca="1">IF((V5&lt;=Selection!$G$23),Selection!$G$21,0)</f>
        <v>0</v>
      </c>
      <c r="W16" s="73">
        <f ca="1">IF((W5&lt;=Selection!$G$23),Selection!$G$21,0)</f>
        <v>0</v>
      </c>
      <c r="X16" s="73">
        <f ca="1">IF((X5&lt;=Selection!$G$23),Selection!$G$21,0)</f>
        <v>0</v>
      </c>
      <c r="Y16" s="73">
        <f ca="1">IF((Y5&lt;=Selection!$G$23),Selection!$G$21,0)</f>
        <v>0</v>
      </c>
      <c r="Z16" s="73">
        <f ca="1">IF((Z5&lt;=Selection!$G$23),Selection!$G$21,0)</f>
        <v>0</v>
      </c>
      <c r="AA16" s="73">
        <f>IF((AA5&lt;=Selection!$G$23),Selection!$G$21,0)</f>
        <v>0</v>
      </c>
      <c r="AB16" s="73">
        <f>IF((AB5&lt;=Selection!$G$23),Selection!$G$21,0)</f>
        <v>0</v>
      </c>
      <c r="AC16" s="73">
        <f>IF((AC5&lt;=Selection!$G$23),Selection!$G$21,0)</f>
        <v>0</v>
      </c>
      <c r="AD16" s="73">
        <f>IF((AD5&lt;=Selection!$G$23),Selection!$G$21,0)</f>
        <v>0</v>
      </c>
      <c r="AE16" s="73">
        <f>IF((AE5&lt;=Selection!$G$23),Selection!$G$21,0)</f>
        <v>0</v>
      </c>
      <c r="AF16" s="73">
        <f>IF((AF5&lt;=Selection!$G$23),Selection!$G$21,0)</f>
        <v>0</v>
      </c>
      <c r="AG16" s="73">
        <f>IF((AG5&lt;=Selection!$G$23),Selection!$G$21,0)</f>
        <v>0</v>
      </c>
      <c r="AH16" s="73">
        <f>IF((AH5&lt;=Selection!$G$23),Selection!$G$21,0)</f>
        <v>0</v>
      </c>
      <c r="AI16" s="73">
        <f>IF((AI5&lt;=Selection!$G$23),Selection!$G$21,0)</f>
        <v>0</v>
      </c>
      <c r="AJ16" s="73">
        <f>IF((AJ5&lt;=Selection!$G$23),Selection!$G$21,0)</f>
        <v>0</v>
      </c>
      <c r="AK16" s="73">
        <f>IF((AK5&lt;=Selection!$G$23),Selection!$G$21,0)</f>
        <v>0</v>
      </c>
      <c r="AL16" s="73">
        <f>IF((AL5&lt;=Selection!$G$23),Selection!$G$21,0)</f>
        <v>0</v>
      </c>
      <c r="AM16" s="73">
        <f>IF((AM5&lt;=Selection!$G$23),Selection!$G$21,0)</f>
        <v>0</v>
      </c>
      <c r="AN16" s="73">
        <f>IF((AN5&lt;=Selection!$G$23),Selection!$G$21,0)</f>
        <v>0</v>
      </c>
      <c r="AO16" s="73">
        <f>IF((AO5&lt;=Selection!$G$23),Selection!$G$21,0)</f>
        <v>0</v>
      </c>
      <c r="AP16" s="73">
        <f>IF((AP5&lt;=Selection!$G$23),Selection!$G$21,0)</f>
        <v>0</v>
      </c>
    </row>
    <row r="17" spans="1:42" ht="13.5" customHeight="1" thickBot="1">
      <c r="B17" s="17" t="s">
        <v>38</v>
      </c>
      <c r="C17" s="36">
        <f ca="1">C10-C15+C16</f>
        <v>17.230833333333333</v>
      </c>
      <c r="D17" s="36">
        <f t="shared" ref="D17:AP17" ca="1" si="4">D10-D15+D16</f>
        <v>16.481666666666666</v>
      </c>
      <c r="E17" s="36">
        <f t="shared" ca="1" si="4"/>
        <v>15.7325</v>
      </c>
      <c r="F17" s="36">
        <f t="shared" ca="1" si="4"/>
        <v>14.983333333333334</v>
      </c>
      <c r="G17" s="36">
        <f t="shared" ca="1" si="4"/>
        <v>14.234166666666667</v>
      </c>
      <c r="H17" s="36">
        <f t="shared" ca="1" si="4"/>
        <v>13.484999999999999</v>
      </c>
      <c r="I17" s="36">
        <f t="shared" ca="1" si="4"/>
        <v>12.735833333333334</v>
      </c>
      <c r="J17" s="36">
        <f t="shared" ca="1" si="4"/>
        <v>11.986666666666668</v>
      </c>
      <c r="K17" s="36">
        <f t="shared" ca="1" si="4"/>
        <v>11.237500000000001</v>
      </c>
      <c r="L17" s="36">
        <f t="shared" ca="1" si="4"/>
        <v>10.488333333333333</v>
      </c>
      <c r="M17" s="36">
        <f t="shared" ca="1" si="4"/>
        <v>9.7391666666666676</v>
      </c>
      <c r="N17" s="36">
        <f t="shared" ca="1" si="4"/>
        <v>8.99</v>
      </c>
      <c r="O17" s="36">
        <f t="shared" ca="1" si="4"/>
        <v>8.2408333333333328</v>
      </c>
      <c r="P17" s="36">
        <f t="shared" ca="1" si="4"/>
        <v>7.4916666666666654</v>
      </c>
      <c r="Q17" s="36">
        <f t="shared" ca="1" si="4"/>
        <v>6.7424999999999979</v>
      </c>
      <c r="R17" s="36">
        <f t="shared" ca="1" si="4"/>
        <v>5.9933333333333305</v>
      </c>
      <c r="S17" s="36">
        <f t="shared" ca="1" si="4"/>
        <v>5.2441666666666631</v>
      </c>
      <c r="T17" s="36">
        <f t="shared" ca="1" si="4"/>
        <v>4.4949999999999957</v>
      </c>
      <c r="U17" s="36">
        <f t="shared" ca="1" si="4"/>
        <v>3.7458333333333282</v>
      </c>
      <c r="V17" s="36">
        <f t="shared" ca="1" si="4"/>
        <v>2.9966666666666608</v>
      </c>
      <c r="W17" s="36">
        <f t="shared" ca="1" si="4"/>
        <v>2.2474999999999934</v>
      </c>
      <c r="X17" s="36">
        <f t="shared" ca="1" si="4"/>
        <v>1.4983333333333277</v>
      </c>
      <c r="Y17" s="36">
        <f t="shared" ca="1" si="4"/>
        <v>0.74916666666666032</v>
      </c>
      <c r="Z17" s="36">
        <f t="shared" ca="1" si="4"/>
        <v>0</v>
      </c>
      <c r="AA17" s="36">
        <f t="shared" ca="1" si="4"/>
        <v>0</v>
      </c>
      <c r="AB17" s="36">
        <f t="shared" ca="1" si="4"/>
        <v>0</v>
      </c>
      <c r="AC17" s="36">
        <f t="shared" ca="1" si="4"/>
        <v>0</v>
      </c>
      <c r="AD17" s="36">
        <f t="shared" ca="1" si="4"/>
        <v>0</v>
      </c>
      <c r="AE17" s="36">
        <f t="shared" ca="1" si="4"/>
        <v>0</v>
      </c>
      <c r="AF17" s="36">
        <f t="shared" ca="1" si="4"/>
        <v>0</v>
      </c>
      <c r="AG17" s="36">
        <f t="shared" ca="1" si="4"/>
        <v>0</v>
      </c>
      <c r="AH17" s="36">
        <f t="shared" ca="1" si="4"/>
        <v>0</v>
      </c>
      <c r="AI17" s="36">
        <f t="shared" ca="1" si="4"/>
        <v>0</v>
      </c>
      <c r="AJ17" s="36">
        <f t="shared" ca="1" si="4"/>
        <v>0</v>
      </c>
      <c r="AK17" s="36">
        <f t="shared" ca="1" si="4"/>
        <v>0</v>
      </c>
      <c r="AL17" s="36">
        <f t="shared" ca="1" si="4"/>
        <v>0</v>
      </c>
      <c r="AM17" s="36">
        <f t="shared" ca="1" si="4"/>
        <v>0</v>
      </c>
      <c r="AN17" s="36">
        <f t="shared" ca="1" si="4"/>
        <v>0</v>
      </c>
      <c r="AO17" s="36">
        <f t="shared" ca="1" si="4"/>
        <v>0</v>
      </c>
      <c r="AP17" s="36">
        <f t="shared" ca="1" si="4"/>
        <v>0</v>
      </c>
    </row>
    <row r="18" spans="1:42" ht="13.5" thickBot="1">
      <c r="B18" s="12"/>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1:42" ht="13.5" thickBot="1">
      <c r="B19" s="14" t="s">
        <v>29</v>
      </c>
      <c r="C19" s="15">
        <f t="shared" ref="C19:AP19" si="5">C25</f>
        <v>1</v>
      </c>
      <c r="D19" s="15">
        <f t="shared" si="5"/>
        <v>2</v>
      </c>
      <c r="E19" s="15">
        <f t="shared" si="5"/>
        <v>3</v>
      </c>
      <c r="F19" s="15">
        <f t="shared" si="5"/>
        <v>4</v>
      </c>
      <c r="G19" s="15">
        <f t="shared" si="5"/>
        <v>5</v>
      </c>
      <c r="H19" s="15">
        <f t="shared" si="5"/>
        <v>6</v>
      </c>
      <c r="I19" s="15">
        <f t="shared" si="5"/>
        <v>7</v>
      </c>
      <c r="J19" s="15">
        <f t="shared" si="5"/>
        <v>8</v>
      </c>
      <c r="K19" s="15">
        <f t="shared" si="5"/>
        <v>9</v>
      </c>
      <c r="L19" s="15">
        <f t="shared" si="5"/>
        <v>10</v>
      </c>
      <c r="M19" s="15">
        <f t="shared" si="5"/>
        <v>11</v>
      </c>
      <c r="N19" s="15">
        <f t="shared" si="5"/>
        <v>12</v>
      </c>
      <c r="O19" s="15">
        <f t="shared" si="5"/>
        <v>13</v>
      </c>
      <c r="P19" s="15">
        <f t="shared" si="5"/>
        <v>14</v>
      </c>
      <c r="Q19" s="15">
        <f t="shared" si="5"/>
        <v>15</v>
      </c>
      <c r="R19" s="15">
        <f t="shared" si="5"/>
        <v>16</v>
      </c>
      <c r="S19" s="15">
        <f t="shared" si="5"/>
        <v>17</v>
      </c>
      <c r="T19" s="15">
        <f t="shared" si="5"/>
        <v>18</v>
      </c>
      <c r="U19" s="15">
        <f t="shared" si="5"/>
        <v>19</v>
      </c>
      <c r="V19" s="15">
        <f t="shared" si="5"/>
        <v>20</v>
      </c>
      <c r="W19" s="15">
        <f t="shared" si="5"/>
        <v>21</v>
      </c>
      <c r="X19" s="15">
        <f t="shared" si="5"/>
        <v>22</v>
      </c>
      <c r="Y19" s="15">
        <f t="shared" si="5"/>
        <v>23</v>
      </c>
      <c r="Z19" s="15">
        <f t="shared" si="5"/>
        <v>24</v>
      </c>
      <c r="AA19" s="15">
        <f t="shared" si="5"/>
        <v>25</v>
      </c>
      <c r="AB19" s="15">
        <f t="shared" si="5"/>
        <v>26</v>
      </c>
      <c r="AC19" s="15">
        <f t="shared" si="5"/>
        <v>27</v>
      </c>
      <c r="AD19" s="15">
        <f t="shared" si="5"/>
        <v>28</v>
      </c>
      <c r="AE19" s="15">
        <f t="shared" si="5"/>
        <v>29</v>
      </c>
      <c r="AF19" s="15">
        <f t="shared" si="5"/>
        <v>30</v>
      </c>
      <c r="AG19" s="15">
        <f t="shared" si="5"/>
        <v>31</v>
      </c>
      <c r="AH19" s="15">
        <f t="shared" si="5"/>
        <v>32</v>
      </c>
      <c r="AI19" s="15">
        <f t="shared" si="5"/>
        <v>33</v>
      </c>
      <c r="AJ19" s="15">
        <f t="shared" si="5"/>
        <v>34</v>
      </c>
      <c r="AK19" s="15">
        <f t="shared" si="5"/>
        <v>35</v>
      </c>
      <c r="AL19" s="15">
        <f t="shared" si="5"/>
        <v>36</v>
      </c>
      <c r="AM19" s="15">
        <f t="shared" si="5"/>
        <v>37</v>
      </c>
      <c r="AN19" s="15">
        <f t="shared" si="5"/>
        <v>38</v>
      </c>
      <c r="AO19" s="15">
        <f t="shared" si="5"/>
        <v>39</v>
      </c>
      <c r="AP19" s="15">
        <f t="shared" si="5"/>
        <v>40</v>
      </c>
    </row>
    <row r="20" spans="1:42">
      <c r="B20" s="16" t="s">
        <v>13</v>
      </c>
      <c r="C20" s="76">
        <f ca="1">+Selection!G27</f>
        <v>0</v>
      </c>
      <c r="D20" s="76">
        <f ca="1">C20</f>
        <v>0</v>
      </c>
      <c r="E20" s="76">
        <f t="shared" ref="E20:AP20" ca="1" si="6">D20</f>
        <v>0</v>
      </c>
      <c r="F20" s="76">
        <f t="shared" ca="1" si="6"/>
        <v>0</v>
      </c>
      <c r="G20" s="76">
        <f t="shared" ca="1" si="6"/>
        <v>0</v>
      </c>
      <c r="H20" s="76">
        <f t="shared" ca="1" si="6"/>
        <v>0</v>
      </c>
      <c r="I20" s="76">
        <f t="shared" ca="1" si="6"/>
        <v>0</v>
      </c>
      <c r="J20" s="76">
        <f t="shared" ca="1" si="6"/>
        <v>0</v>
      </c>
      <c r="K20" s="76">
        <f t="shared" ca="1" si="6"/>
        <v>0</v>
      </c>
      <c r="L20" s="76">
        <f t="shared" ca="1" si="6"/>
        <v>0</v>
      </c>
      <c r="M20" s="76">
        <f t="shared" ca="1" si="6"/>
        <v>0</v>
      </c>
      <c r="N20" s="76">
        <f t="shared" ca="1" si="6"/>
        <v>0</v>
      </c>
      <c r="O20" s="76">
        <f t="shared" ca="1" si="6"/>
        <v>0</v>
      </c>
      <c r="P20" s="76">
        <f t="shared" ca="1" si="6"/>
        <v>0</v>
      </c>
      <c r="Q20" s="76">
        <f t="shared" ca="1" si="6"/>
        <v>0</v>
      </c>
      <c r="R20" s="76">
        <f t="shared" ca="1" si="6"/>
        <v>0</v>
      </c>
      <c r="S20" s="76">
        <f t="shared" ca="1" si="6"/>
        <v>0</v>
      </c>
      <c r="T20" s="76">
        <f t="shared" ca="1" si="6"/>
        <v>0</v>
      </c>
      <c r="U20" s="76">
        <f t="shared" ca="1" si="6"/>
        <v>0</v>
      </c>
      <c r="V20" s="76">
        <f t="shared" ca="1" si="6"/>
        <v>0</v>
      </c>
      <c r="W20" s="76">
        <f t="shared" ca="1" si="6"/>
        <v>0</v>
      </c>
      <c r="X20" s="76">
        <f t="shared" ca="1" si="6"/>
        <v>0</v>
      </c>
      <c r="Y20" s="76">
        <f t="shared" ca="1" si="6"/>
        <v>0</v>
      </c>
      <c r="Z20" s="76">
        <f t="shared" ca="1" si="6"/>
        <v>0</v>
      </c>
      <c r="AA20" s="76">
        <f t="shared" ca="1" si="6"/>
        <v>0</v>
      </c>
      <c r="AB20" s="76">
        <f t="shared" ca="1" si="6"/>
        <v>0</v>
      </c>
      <c r="AC20" s="76">
        <f t="shared" ca="1" si="6"/>
        <v>0</v>
      </c>
      <c r="AD20" s="76">
        <f t="shared" ca="1" si="6"/>
        <v>0</v>
      </c>
      <c r="AE20" s="76">
        <f t="shared" ca="1" si="6"/>
        <v>0</v>
      </c>
      <c r="AF20" s="76">
        <f t="shared" ca="1" si="6"/>
        <v>0</v>
      </c>
      <c r="AG20" s="76">
        <f t="shared" ca="1" si="6"/>
        <v>0</v>
      </c>
      <c r="AH20" s="76">
        <f t="shared" ca="1" si="6"/>
        <v>0</v>
      </c>
      <c r="AI20" s="76">
        <f t="shared" ca="1" si="6"/>
        <v>0</v>
      </c>
      <c r="AJ20" s="76">
        <f t="shared" ca="1" si="6"/>
        <v>0</v>
      </c>
      <c r="AK20" s="76">
        <f t="shared" ca="1" si="6"/>
        <v>0</v>
      </c>
      <c r="AL20" s="76">
        <f t="shared" ca="1" si="6"/>
        <v>0</v>
      </c>
      <c r="AM20" s="76">
        <f t="shared" ca="1" si="6"/>
        <v>0</v>
      </c>
      <c r="AN20" s="76">
        <f t="shared" ca="1" si="6"/>
        <v>0</v>
      </c>
      <c r="AO20" s="76">
        <f t="shared" ca="1" si="6"/>
        <v>0</v>
      </c>
      <c r="AP20" s="76">
        <f t="shared" ca="1" si="6"/>
        <v>0</v>
      </c>
    </row>
    <row r="21" spans="1:42">
      <c r="B21" s="13" t="s">
        <v>42</v>
      </c>
      <c r="C21" s="74">
        <f ca="1">+Selection!G28</f>
        <v>0</v>
      </c>
      <c r="D21" s="74">
        <f ca="1">+C21</f>
        <v>0</v>
      </c>
      <c r="E21" s="74">
        <f t="shared" ref="E21:AP21" ca="1" si="7">+D21</f>
        <v>0</v>
      </c>
      <c r="F21" s="74">
        <f t="shared" ca="1" si="7"/>
        <v>0</v>
      </c>
      <c r="G21" s="74">
        <f t="shared" ca="1" si="7"/>
        <v>0</v>
      </c>
      <c r="H21" s="74">
        <f t="shared" ca="1" si="7"/>
        <v>0</v>
      </c>
      <c r="I21" s="74">
        <f t="shared" ca="1" si="7"/>
        <v>0</v>
      </c>
      <c r="J21" s="74">
        <f t="shared" ca="1" si="7"/>
        <v>0</v>
      </c>
      <c r="K21" s="74">
        <f t="shared" ca="1" si="7"/>
        <v>0</v>
      </c>
      <c r="L21" s="74">
        <f t="shared" ca="1" si="7"/>
        <v>0</v>
      </c>
      <c r="M21" s="74">
        <f t="shared" ca="1" si="7"/>
        <v>0</v>
      </c>
      <c r="N21" s="74">
        <f t="shared" ca="1" si="7"/>
        <v>0</v>
      </c>
      <c r="O21" s="74">
        <f t="shared" ca="1" si="7"/>
        <v>0</v>
      </c>
      <c r="P21" s="74">
        <f t="shared" ca="1" si="7"/>
        <v>0</v>
      </c>
      <c r="Q21" s="74">
        <f t="shared" ca="1" si="7"/>
        <v>0</v>
      </c>
      <c r="R21" s="74">
        <f t="shared" ca="1" si="7"/>
        <v>0</v>
      </c>
      <c r="S21" s="74">
        <f t="shared" ca="1" si="7"/>
        <v>0</v>
      </c>
      <c r="T21" s="74">
        <f t="shared" ca="1" si="7"/>
        <v>0</v>
      </c>
      <c r="U21" s="74">
        <f t="shared" ca="1" si="7"/>
        <v>0</v>
      </c>
      <c r="V21" s="74">
        <f t="shared" ca="1" si="7"/>
        <v>0</v>
      </c>
      <c r="W21" s="74">
        <f t="shared" ca="1" si="7"/>
        <v>0</v>
      </c>
      <c r="X21" s="74">
        <f t="shared" ca="1" si="7"/>
        <v>0</v>
      </c>
      <c r="Y21" s="74">
        <f t="shared" ca="1" si="7"/>
        <v>0</v>
      </c>
      <c r="Z21" s="74">
        <f t="shared" ca="1" si="7"/>
        <v>0</v>
      </c>
      <c r="AA21" s="74">
        <f t="shared" ca="1" si="7"/>
        <v>0</v>
      </c>
      <c r="AB21" s="74">
        <f t="shared" ca="1" si="7"/>
        <v>0</v>
      </c>
      <c r="AC21" s="74">
        <f t="shared" ca="1" si="7"/>
        <v>0</v>
      </c>
      <c r="AD21" s="74">
        <f t="shared" ca="1" si="7"/>
        <v>0</v>
      </c>
      <c r="AE21" s="74">
        <f t="shared" ca="1" si="7"/>
        <v>0</v>
      </c>
      <c r="AF21" s="74">
        <f t="shared" ca="1" si="7"/>
        <v>0</v>
      </c>
      <c r="AG21" s="74">
        <f t="shared" ca="1" si="7"/>
        <v>0</v>
      </c>
      <c r="AH21" s="74">
        <f t="shared" ca="1" si="7"/>
        <v>0</v>
      </c>
      <c r="AI21" s="74">
        <f t="shared" ca="1" si="7"/>
        <v>0</v>
      </c>
      <c r="AJ21" s="74">
        <f t="shared" ca="1" si="7"/>
        <v>0</v>
      </c>
      <c r="AK21" s="74">
        <f t="shared" ca="1" si="7"/>
        <v>0</v>
      </c>
      <c r="AL21" s="74">
        <f t="shared" ca="1" si="7"/>
        <v>0</v>
      </c>
      <c r="AM21" s="74">
        <f t="shared" ca="1" si="7"/>
        <v>0</v>
      </c>
      <c r="AN21" s="74">
        <f t="shared" ca="1" si="7"/>
        <v>0</v>
      </c>
      <c r="AO21" s="74">
        <f t="shared" ca="1" si="7"/>
        <v>0</v>
      </c>
      <c r="AP21" s="74">
        <f t="shared" ca="1" si="7"/>
        <v>0</v>
      </c>
    </row>
    <row r="22" spans="1:42">
      <c r="B22" s="13" t="s">
        <v>43</v>
      </c>
      <c r="C22" s="74">
        <f ca="1">C21*C20</f>
        <v>0</v>
      </c>
      <c r="D22" s="74">
        <f t="shared" ref="D22:AP22" ca="1" si="8">D21*D20</f>
        <v>0</v>
      </c>
      <c r="E22" s="74">
        <f t="shared" ca="1" si="8"/>
        <v>0</v>
      </c>
      <c r="F22" s="74">
        <f t="shared" ca="1" si="8"/>
        <v>0</v>
      </c>
      <c r="G22" s="74">
        <f t="shared" ca="1" si="8"/>
        <v>0</v>
      </c>
      <c r="H22" s="74">
        <f t="shared" ca="1" si="8"/>
        <v>0</v>
      </c>
      <c r="I22" s="74">
        <f t="shared" ca="1" si="8"/>
        <v>0</v>
      </c>
      <c r="J22" s="74">
        <f t="shared" ca="1" si="8"/>
        <v>0</v>
      </c>
      <c r="K22" s="74">
        <f t="shared" ca="1" si="8"/>
        <v>0</v>
      </c>
      <c r="L22" s="74">
        <f t="shared" ca="1" si="8"/>
        <v>0</v>
      </c>
      <c r="M22" s="74">
        <f t="shared" ca="1" si="8"/>
        <v>0</v>
      </c>
      <c r="N22" s="74">
        <f t="shared" ca="1" si="8"/>
        <v>0</v>
      </c>
      <c r="O22" s="74">
        <f t="shared" ca="1" si="8"/>
        <v>0</v>
      </c>
      <c r="P22" s="74">
        <f t="shared" ca="1" si="8"/>
        <v>0</v>
      </c>
      <c r="Q22" s="74">
        <f t="shared" ca="1" si="8"/>
        <v>0</v>
      </c>
      <c r="R22" s="74">
        <f t="shared" ca="1" si="8"/>
        <v>0</v>
      </c>
      <c r="S22" s="74">
        <f t="shared" ca="1" si="8"/>
        <v>0</v>
      </c>
      <c r="T22" s="74">
        <f t="shared" ca="1" si="8"/>
        <v>0</v>
      </c>
      <c r="U22" s="74">
        <f t="shared" ca="1" si="8"/>
        <v>0</v>
      </c>
      <c r="V22" s="74">
        <f t="shared" ca="1" si="8"/>
        <v>0</v>
      </c>
      <c r="W22" s="74">
        <f t="shared" ca="1" si="8"/>
        <v>0</v>
      </c>
      <c r="X22" s="74">
        <f t="shared" ca="1" si="8"/>
        <v>0</v>
      </c>
      <c r="Y22" s="74">
        <f t="shared" ca="1" si="8"/>
        <v>0</v>
      </c>
      <c r="Z22" s="74">
        <f t="shared" ca="1" si="8"/>
        <v>0</v>
      </c>
      <c r="AA22" s="74">
        <f t="shared" ca="1" si="8"/>
        <v>0</v>
      </c>
      <c r="AB22" s="74">
        <f t="shared" ca="1" si="8"/>
        <v>0</v>
      </c>
      <c r="AC22" s="74">
        <f t="shared" ca="1" si="8"/>
        <v>0</v>
      </c>
      <c r="AD22" s="74">
        <f t="shared" ca="1" si="8"/>
        <v>0</v>
      </c>
      <c r="AE22" s="74">
        <f t="shared" ca="1" si="8"/>
        <v>0</v>
      </c>
      <c r="AF22" s="74">
        <f t="shared" ca="1" si="8"/>
        <v>0</v>
      </c>
      <c r="AG22" s="74">
        <f t="shared" ca="1" si="8"/>
        <v>0</v>
      </c>
      <c r="AH22" s="74">
        <f t="shared" ca="1" si="8"/>
        <v>0</v>
      </c>
      <c r="AI22" s="74">
        <f t="shared" ca="1" si="8"/>
        <v>0</v>
      </c>
      <c r="AJ22" s="74">
        <f t="shared" ca="1" si="8"/>
        <v>0</v>
      </c>
      <c r="AK22" s="74">
        <f t="shared" ca="1" si="8"/>
        <v>0</v>
      </c>
      <c r="AL22" s="74">
        <f t="shared" ca="1" si="8"/>
        <v>0</v>
      </c>
      <c r="AM22" s="74">
        <f t="shared" ca="1" si="8"/>
        <v>0</v>
      </c>
      <c r="AN22" s="74">
        <f t="shared" ca="1" si="8"/>
        <v>0</v>
      </c>
      <c r="AO22" s="74">
        <f t="shared" ca="1" si="8"/>
        <v>0</v>
      </c>
      <c r="AP22" s="74">
        <f t="shared" ca="1" si="8"/>
        <v>0</v>
      </c>
    </row>
    <row r="23" spans="1:42" ht="13.5" thickBot="1">
      <c r="B23" s="17" t="s">
        <v>44</v>
      </c>
      <c r="C23" s="36">
        <f t="shared" ref="C23:AP23" ca="1" si="9">C22*C17</f>
        <v>0</v>
      </c>
      <c r="D23" s="36">
        <f t="shared" ca="1" si="9"/>
        <v>0</v>
      </c>
      <c r="E23" s="36">
        <f t="shared" ca="1" si="9"/>
        <v>0</v>
      </c>
      <c r="F23" s="36">
        <f t="shared" ca="1" si="9"/>
        <v>0</v>
      </c>
      <c r="G23" s="36">
        <f t="shared" ca="1" si="9"/>
        <v>0</v>
      </c>
      <c r="H23" s="36">
        <f t="shared" ca="1" si="9"/>
        <v>0</v>
      </c>
      <c r="I23" s="36">
        <f t="shared" ca="1" si="9"/>
        <v>0</v>
      </c>
      <c r="J23" s="36">
        <f t="shared" ca="1" si="9"/>
        <v>0</v>
      </c>
      <c r="K23" s="36">
        <f t="shared" ca="1" si="9"/>
        <v>0</v>
      </c>
      <c r="L23" s="36">
        <f t="shared" ca="1" si="9"/>
        <v>0</v>
      </c>
      <c r="M23" s="36">
        <f t="shared" ca="1" si="9"/>
        <v>0</v>
      </c>
      <c r="N23" s="36">
        <f t="shared" ca="1" si="9"/>
        <v>0</v>
      </c>
      <c r="O23" s="36">
        <f t="shared" ca="1" si="9"/>
        <v>0</v>
      </c>
      <c r="P23" s="36">
        <f t="shared" ca="1" si="9"/>
        <v>0</v>
      </c>
      <c r="Q23" s="36">
        <f t="shared" ca="1" si="9"/>
        <v>0</v>
      </c>
      <c r="R23" s="36">
        <f t="shared" ca="1" si="9"/>
        <v>0</v>
      </c>
      <c r="S23" s="36">
        <f t="shared" ca="1" si="9"/>
        <v>0</v>
      </c>
      <c r="T23" s="36">
        <f t="shared" ca="1" si="9"/>
        <v>0</v>
      </c>
      <c r="U23" s="36">
        <f t="shared" ca="1" si="9"/>
        <v>0</v>
      </c>
      <c r="V23" s="36">
        <f t="shared" ca="1" si="9"/>
        <v>0</v>
      </c>
      <c r="W23" s="36">
        <f t="shared" ca="1" si="9"/>
        <v>0</v>
      </c>
      <c r="X23" s="36">
        <f t="shared" ca="1" si="9"/>
        <v>0</v>
      </c>
      <c r="Y23" s="36">
        <f t="shared" ca="1" si="9"/>
        <v>0</v>
      </c>
      <c r="Z23" s="36">
        <f t="shared" ca="1" si="9"/>
        <v>0</v>
      </c>
      <c r="AA23" s="36">
        <f t="shared" ca="1" si="9"/>
        <v>0</v>
      </c>
      <c r="AB23" s="36">
        <f t="shared" ca="1" si="9"/>
        <v>0</v>
      </c>
      <c r="AC23" s="36">
        <f t="shared" ca="1" si="9"/>
        <v>0</v>
      </c>
      <c r="AD23" s="36">
        <f t="shared" ca="1" si="9"/>
        <v>0</v>
      </c>
      <c r="AE23" s="36">
        <f t="shared" ca="1" si="9"/>
        <v>0</v>
      </c>
      <c r="AF23" s="36">
        <f t="shared" ca="1" si="9"/>
        <v>0</v>
      </c>
      <c r="AG23" s="36">
        <f t="shared" ca="1" si="9"/>
        <v>0</v>
      </c>
      <c r="AH23" s="36">
        <f t="shared" ca="1" si="9"/>
        <v>0</v>
      </c>
      <c r="AI23" s="36">
        <f t="shared" ca="1" si="9"/>
        <v>0</v>
      </c>
      <c r="AJ23" s="36">
        <f t="shared" ca="1" si="9"/>
        <v>0</v>
      </c>
      <c r="AK23" s="36">
        <f t="shared" ca="1" si="9"/>
        <v>0</v>
      </c>
      <c r="AL23" s="36">
        <f t="shared" ca="1" si="9"/>
        <v>0</v>
      </c>
      <c r="AM23" s="36">
        <f t="shared" ca="1" si="9"/>
        <v>0</v>
      </c>
      <c r="AN23" s="36">
        <f t="shared" ca="1" si="9"/>
        <v>0</v>
      </c>
      <c r="AO23" s="36">
        <f t="shared" ca="1" si="9"/>
        <v>0</v>
      </c>
      <c r="AP23" s="36">
        <f t="shared" ca="1" si="9"/>
        <v>0</v>
      </c>
    </row>
    <row r="24" spans="1:42" ht="13.5" thickBot="1">
      <c r="B24" s="13"/>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row>
    <row r="25" spans="1:42" ht="13.5" thickBot="1">
      <c r="B25" s="18" t="s">
        <v>29</v>
      </c>
      <c r="C25" s="15">
        <f t="shared" ref="C25:AP25" si="10">C5</f>
        <v>1</v>
      </c>
      <c r="D25" s="15">
        <f t="shared" si="10"/>
        <v>2</v>
      </c>
      <c r="E25" s="15">
        <f t="shared" si="10"/>
        <v>3</v>
      </c>
      <c r="F25" s="15">
        <f t="shared" si="10"/>
        <v>4</v>
      </c>
      <c r="G25" s="15">
        <f t="shared" si="10"/>
        <v>5</v>
      </c>
      <c r="H25" s="15">
        <f t="shared" si="10"/>
        <v>6</v>
      </c>
      <c r="I25" s="15">
        <f t="shared" si="10"/>
        <v>7</v>
      </c>
      <c r="J25" s="15">
        <f t="shared" si="10"/>
        <v>8</v>
      </c>
      <c r="K25" s="15">
        <f t="shared" si="10"/>
        <v>9</v>
      </c>
      <c r="L25" s="15">
        <f t="shared" si="10"/>
        <v>10</v>
      </c>
      <c r="M25" s="15">
        <f t="shared" si="10"/>
        <v>11</v>
      </c>
      <c r="N25" s="15">
        <f t="shared" si="10"/>
        <v>12</v>
      </c>
      <c r="O25" s="15">
        <f t="shared" si="10"/>
        <v>13</v>
      </c>
      <c r="P25" s="15">
        <f t="shared" si="10"/>
        <v>14</v>
      </c>
      <c r="Q25" s="15">
        <f t="shared" si="10"/>
        <v>15</v>
      </c>
      <c r="R25" s="15">
        <f t="shared" si="10"/>
        <v>16</v>
      </c>
      <c r="S25" s="15">
        <f t="shared" si="10"/>
        <v>17</v>
      </c>
      <c r="T25" s="15">
        <f t="shared" si="10"/>
        <v>18</v>
      </c>
      <c r="U25" s="15">
        <f t="shared" si="10"/>
        <v>19</v>
      </c>
      <c r="V25" s="15">
        <f t="shared" si="10"/>
        <v>20</v>
      </c>
      <c r="W25" s="15">
        <f t="shared" si="10"/>
        <v>21</v>
      </c>
      <c r="X25" s="15">
        <f t="shared" si="10"/>
        <v>22</v>
      </c>
      <c r="Y25" s="15">
        <f t="shared" si="10"/>
        <v>23</v>
      </c>
      <c r="Z25" s="15">
        <f t="shared" si="10"/>
        <v>24</v>
      </c>
      <c r="AA25" s="15">
        <f t="shared" si="10"/>
        <v>25</v>
      </c>
      <c r="AB25" s="15">
        <f t="shared" si="10"/>
        <v>26</v>
      </c>
      <c r="AC25" s="15">
        <f t="shared" si="10"/>
        <v>27</v>
      </c>
      <c r="AD25" s="15">
        <f t="shared" si="10"/>
        <v>28</v>
      </c>
      <c r="AE25" s="15">
        <f t="shared" si="10"/>
        <v>29</v>
      </c>
      <c r="AF25" s="15">
        <f t="shared" si="10"/>
        <v>30</v>
      </c>
      <c r="AG25" s="15">
        <f t="shared" si="10"/>
        <v>31</v>
      </c>
      <c r="AH25" s="15">
        <f t="shared" si="10"/>
        <v>32</v>
      </c>
      <c r="AI25" s="15">
        <f t="shared" si="10"/>
        <v>33</v>
      </c>
      <c r="AJ25" s="15">
        <f t="shared" si="10"/>
        <v>34</v>
      </c>
      <c r="AK25" s="15">
        <f t="shared" si="10"/>
        <v>35</v>
      </c>
      <c r="AL25" s="15">
        <f t="shared" si="10"/>
        <v>36</v>
      </c>
      <c r="AM25" s="15">
        <f t="shared" si="10"/>
        <v>37</v>
      </c>
      <c r="AN25" s="15">
        <f t="shared" si="10"/>
        <v>38</v>
      </c>
      <c r="AO25" s="15">
        <f t="shared" si="10"/>
        <v>39</v>
      </c>
      <c r="AP25" s="15">
        <f t="shared" si="10"/>
        <v>40</v>
      </c>
    </row>
    <row r="26" spans="1:42" s="69" customFormat="1" ht="12.75" customHeight="1">
      <c r="A26" s="72"/>
      <c r="B26" s="16" t="s">
        <v>15</v>
      </c>
      <c r="C26" s="76">
        <f ca="1">Selection!G29</f>
        <v>4.5072624999999991E-2</v>
      </c>
      <c r="D26" s="76">
        <f ca="1">C26</f>
        <v>4.5072624999999991E-2</v>
      </c>
      <c r="E26" s="76">
        <f t="shared" ref="E26:AP26" ca="1" si="11">D26</f>
        <v>4.5072624999999991E-2</v>
      </c>
      <c r="F26" s="76">
        <f t="shared" ca="1" si="11"/>
        <v>4.5072624999999991E-2</v>
      </c>
      <c r="G26" s="76">
        <f t="shared" ca="1" si="11"/>
        <v>4.5072624999999991E-2</v>
      </c>
      <c r="H26" s="76">
        <f t="shared" ca="1" si="11"/>
        <v>4.5072624999999991E-2</v>
      </c>
      <c r="I26" s="76">
        <f t="shared" ca="1" si="11"/>
        <v>4.5072624999999991E-2</v>
      </c>
      <c r="J26" s="76">
        <f t="shared" ca="1" si="11"/>
        <v>4.5072624999999991E-2</v>
      </c>
      <c r="K26" s="76">
        <f t="shared" ca="1" si="11"/>
        <v>4.5072624999999991E-2</v>
      </c>
      <c r="L26" s="76">
        <f t="shared" ca="1" si="11"/>
        <v>4.5072624999999991E-2</v>
      </c>
      <c r="M26" s="76">
        <f t="shared" ca="1" si="11"/>
        <v>4.5072624999999991E-2</v>
      </c>
      <c r="N26" s="76">
        <f t="shared" ca="1" si="11"/>
        <v>4.5072624999999991E-2</v>
      </c>
      <c r="O26" s="76">
        <f t="shared" ca="1" si="11"/>
        <v>4.5072624999999991E-2</v>
      </c>
      <c r="P26" s="76">
        <f t="shared" ca="1" si="11"/>
        <v>4.5072624999999991E-2</v>
      </c>
      <c r="Q26" s="76">
        <f t="shared" ca="1" si="11"/>
        <v>4.5072624999999991E-2</v>
      </c>
      <c r="R26" s="76">
        <f t="shared" ca="1" si="11"/>
        <v>4.5072624999999991E-2</v>
      </c>
      <c r="S26" s="76">
        <f t="shared" ca="1" si="11"/>
        <v>4.5072624999999991E-2</v>
      </c>
      <c r="T26" s="76">
        <f t="shared" ca="1" si="11"/>
        <v>4.5072624999999991E-2</v>
      </c>
      <c r="U26" s="76">
        <f t="shared" ca="1" si="11"/>
        <v>4.5072624999999991E-2</v>
      </c>
      <c r="V26" s="76">
        <f t="shared" ca="1" si="11"/>
        <v>4.5072624999999991E-2</v>
      </c>
      <c r="W26" s="76">
        <f t="shared" ca="1" si="11"/>
        <v>4.5072624999999991E-2</v>
      </c>
      <c r="X26" s="76">
        <f t="shared" ca="1" si="11"/>
        <v>4.5072624999999991E-2</v>
      </c>
      <c r="Y26" s="76">
        <f t="shared" ca="1" si="11"/>
        <v>4.5072624999999991E-2</v>
      </c>
      <c r="Z26" s="76">
        <f t="shared" ca="1" si="11"/>
        <v>4.5072624999999991E-2</v>
      </c>
      <c r="AA26" s="76">
        <f t="shared" ca="1" si="11"/>
        <v>4.5072624999999991E-2</v>
      </c>
      <c r="AB26" s="76">
        <f t="shared" ca="1" si="11"/>
        <v>4.5072624999999991E-2</v>
      </c>
      <c r="AC26" s="76">
        <f t="shared" ca="1" si="11"/>
        <v>4.5072624999999991E-2</v>
      </c>
      <c r="AD26" s="76">
        <f t="shared" ca="1" si="11"/>
        <v>4.5072624999999991E-2</v>
      </c>
      <c r="AE26" s="76">
        <f t="shared" ca="1" si="11"/>
        <v>4.5072624999999991E-2</v>
      </c>
      <c r="AF26" s="76">
        <f t="shared" ca="1" si="11"/>
        <v>4.5072624999999991E-2</v>
      </c>
      <c r="AG26" s="76">
        <f t="shared" ca="1" si="11"/>
        <v>4.5072624999999991E-2</v>
      </c>
      <c r="AH26" s="76">
        <f t="shared" ca="1" si="11"/>
        <v>4.5072624999999991E-2</v>
      </c>
      <c r="AI26" s="76">
        <f t="shared" ca="1" si="11"/>
        <v>4.5072624999999991E-2</v>
      </c>
      <c r="AJ26" s="76">
        <f t="shared" ca="1" si="11"/>
        <v>4.5072624999999991E-2</v>
      </c>
      <c r="AK26" s="76">
        <f t="shared" ca="1" si="11"/>
        <v>4.5072624999999991E-2</v>
      </c>
      <c r="AL26" s="76">
        <f t="shared" ca="1" si="11"/>
        <v>4.5072624999999991E-2</v>
      </c>
      <c r="AM26" s="76">
        <f t="shared" ca="1" si="11"/>
        <v>4.5072624999999991E-2</v>
      </c>
      <c r="AN26" s="76">
        <f t="shared" ca="1" si="11"/>
        <v>4.5072624999999991E-2</v>
      </c>
      <c r="AO26" s="76">
        <f t="shared" ca="1" si="11"/>
        <v>4.5072624999999991E-2</v>
      </c>
      <c r="AP26" s="76">
        <f t="shared" ca="1" si="11"/>
        <v>4.5072624999999991E-2</v>
      </c>
    </row>
    <row r="27" spans="1:42" ht="12.75" customHeight="1">
      <c r="B27" s="13" t="s">
        <v>39</v>
      </c>
      <c r="C27" s="74">
        <f ca="1">Selection!G30</f>
        <v>1</v>
      </c>
      <c r="D27" s="74">
        <f ca="1">+C27</f>
        <v>1</v>
      </c>
      <c r="E27" s="74">
        <f t="shared" ref="E27:AP27" ca="1" si="12">+D27</f>
        <v>1</v>
      </c>
      <c r="F27" s="74">
        <f t="shared" ca="1" si="12"/>
        <v>1</v>
      </c>
      <c r="G27" s="74">
        <f t="shared" ca="1" si="12"/>
        <v>1</v>
      </c>
      <c r="H27" s="74">
        <f t="shared" ca="1" si="12"/>
        <v>1</v>
      </c>
      <c r="I27" s="74">
        <f t="shared" ca="1" si="12"/>
        <v>1</v>
      </c>
      <c r="J27" s="74">
        <f t="shared" ca="1" si="12"/>
        <v>1</v>
      </c>
      <c r="K27" s="74">
        <f t="shared" ca="1" si="12"/>
        <v>1</v>
      </c>
      <c r="L27" s="74">
        <f t="shared" ca="1" si="12"/>
        <v>1</v>
      </c>
      <c r="M27" s="74">
        <f t="shared" ca="1" si="12"/>
        <v>1</v>
      </c>
      <c r="N27" s="74">
        <f t="shared" ca="1" si="12"/>
        <v>1</v>
      </c>
      <c r="O27" s="74">
        <f t="shared" ca="1" si="12"/>
        <v>1</v>
      </c>
      <c r="P27" s="74">
        <f t="shared" ca="1" si="12"/>
        <v>1</v>
      </c>
      <c r="Q27" s="74">
        <f t="shared" ca="1" si="12"/>
        <v>1</v>
      </c>
      <c r="R27" s="74">
        <f t="shared" ca="1" si="12"/>
        <v>1</v>
      </c>
      <c r="S27" s="74">
        <f t="shared" ca="1" si="12"/>
        <v>1</v>
      </c>
      <c r="T27" s="74">
        <f t="shared" ca="1" si="12"/>
        <v>1</v>
      </c>
      <c r="U27" s="74">
        <f t="shared" ca="1" si="12"/>
        <v>1</v>
      </c>
      <c r="V27" s="74">
        <f t="shared" ca="1" si="12"/>
        <v>1</v>
      </c>
      <c r="W27" s="74">
        <f t="shared" ca="1" si="12"/>
        <v>1</v>
      </c>
      <c r="X27" s="74">
        <f t="shared" ca="1" si="12"/>
        <v>1</v>
      </c>
      <c r="Y27" s="74">
        <f t="shared" ca="1" si="12"/>
        <v>1</v>
      </c>
      <c r="Z27" s="74">
        <f t="shared" ca="1" si="12"/>
        <v>1</v>
      </c>
      <c r="AA27" s="74">
        <f t="shared" ca="1" si="12"/>
        <v>1</v>
      </c>
      <c r="AB27" s="74">
        <f t="shared" ca="1" si="12"/>
        <v>1</v>
      </c>
      <c r="AC27" s="74">
        <f t="shared" ca="1" si="12"/>
        <v>1</v>
      </c>
      <c r="AD27" s="74">
        <f t="shared" ca="1" si="12"/>
        <v>1</v>
      </c>
      <c r="AE27" s="74">
        <f t="shared" ca="1" si="12"/>
        <v>1</v>
      </c>
      <c r="AF27" s="74">
        <f t="shared" ca="1" si="12"/>
        <v>1</v>
      </c>
      <c r="AG27" s="74">
        <f t="shared" ca="1" si="12"/>
        <v>1</v>
      </c>
      <c r="AH27" s="74">
        <f t="shared" ca="1" si="12"/>
        <v>1</v>
      </c>
      <c r="AI27" s="74">
        <f t="shared" ca="1" si="12"/>
        <v>1</v>
      </c>
      <c r="AJ27" s="74">
        <f t="shared" ca="1" si="12"/>
        <v>1</v>
      </c>
      <c r="AK27" s="74">
        <f t="shared" ca="1" si="12"/>
        <v>1</v>
      </c>
      <c r="AL27" s="74">
        <f t="shared" ca="1" si="12"/>
        <v>1</v>
      </c>
      <c r="AM27" s="74">
        <f t="shared" ca="1" si="12"/>
        <v>1</v>
      </c>
      <c r="AN27" s="74">
        <f t="shared" ca="1" si="12"/>
        <v>1</v>
      </c>
      <c r="AO27" s="74">
        <f t="shared" ca="1" si="12"/>
        <v>1</v>
      </c>
      <c r="AP27" s="74">
        <f t="shared" ca="1" si="12"/>
        <v>1</v>
      </c>
    </row>
    <row r="28" spans="1:42" ht="12.75" customHeight="1">
      <c r="B28" s="13" t="s">
        <v>40</v>
      </c>
      <c r="C28" s="74">
        <f ca="1">C27*C26</f>
        <v>4.5072624999999991E-2</v>
      </c>
      <c r="D28" s="74">
        <f t="shared" ref="D28:AP28" ca="1" si="13">D27*D26</f>
        <v>4.5072624999999991E-2</v>
      </c>
      <c r="E28" s="74">
        <f t="shared" ca="1" si="13"/>
        <v>4.5072624999999991E-2</v>
      </c>
      <c r="F28" s="74">
        <f t="shared" ca="1" si="13"/>
        <v>4.5072624999999991E-2</v>
      </c>
      <c r="G28" s="74">
        <f t="shared" ca="1" si="13"/>
        <v>4.5072624999999991E-2</v>
      </c>
      <c r="H28" s="74">
        <f t="shared" ca="1" si="13"/>
        <v>4.5072624999999991E-2</v>
      </c>
      <c r="I28" s="74">
        <f t="shared" ca="1" si="13"/>
        <v>4.5072624999999991E-2</v>
      </c>
      <c r="J28" s="74">
        <f t="shared" ca="1" si="13"/>
        <v>4.5072624999999991E-2</v>
      </c>
      <c r="K28" s="74">
        <f t="shared" ca="1" si="13"/>
        <v>4.5072624999999991E-2</v>
      </c>
      <c r="L28" s="74">
        <f t="shared" ca="1" si="13"/>
        <v>4.5072624999999991E-2</v>
      </c>
      <c r="M28" s="74">
        <f t="shared" ca="1" si="13"/>
        <v>4.5072624999999991E-2</v>
      </c>
      <c r="N28" s="74">
        <f t="shared" ca="1" si="13"/>
        <v>4.5072624999999991E-2</v>
      </c>
      <c r="O28" s="74">
        <f t="shared" ca="1" si="13"/>
        <v>4.5072624999999991E-2</v>
      </c>
      <c r="P28" s="74">
        <f t="shared" ca="1" si="13"/>
        <v>4.5072624999999991E-2</v>
      </c>
      <c r="Q28" s="74">
        <f t="shared" ca="1" si="13"/>
        <v>4.5072624999999991E-2</v>
      </c>
      <c r="R28" s="74">
        <f t="shared" ca="1" si="13"/>
        <v>4.5072624999999991E-2</v>
      </c>
      <c r="S28" s="74">
        <f t="shared" ca="1" si="13"/>
        <v>4.5072624999999991E-2</v>
      </c>
      <c r="T28" s="74">
        <f t="shared" ca="1" si="13"/>
        <v>4.5072624999999991E-2</v>
      </c>
      <c r="U28" s="74">
        <f t="shared" ca="1" si="13"/>
        <v>4.5072624999999991E-2</v>
      </c>
      <c r="V28" s="74">
        <f t="shared" ca="1" si="13"/>
        <v>4.5072624999999991E-2</v>
      </c>
      <c r="W28" s="74">
        <f t="shared" ca="1" si="13"/>
        <v>4.5072624999999991E-2</v>
      </c>
      <c r="X28" s="74">
        <f t="shared" ca="1" si="13"/>
        <v>4.5072624999999991E-2</v>
      </c>
      <c r="Y28" s="74">
        <f t="shared" ca="1" si="13"/>
        <v>4.5072624999999991E-2</v>
      </c>
      <c r="Z28" s="74">
        <f t="shared" ca="1" si="13"/>
        <v>4.5072624999999991E-2</v>
      </c>
      <c r="AA28" s="74">
        <f t="shared" ca="1" si="13"/>
        <v>4.5072624999999991E-2</v>
      </c>
      <c r="AB28" s="74">
        <f t="shared" ca="1" si="13"/>
        <v>4.5072624999999991E-2</v>
      </c>
      <c r="AC28" s="74">
        <f t="shared" ca="1" si="13"/>
        <v>4.5072624999999991E-2</v>
      </c>
      <c r="AD28" s="74">
        <f t="shared" ca="1" si="13"/>
        <v>4.5072624999999991E-2</v>
      </c>
      <c r="AE28" s="74">
        <f t="shared" ca="1" si="13"/>
        <v>4.5072624999999991E-2</v>
      </c>
      <c r="AF28" s="74">
        <f t="shared" ca="1" si="13"/>
        <v>4.5072624999999991E-2</v>
      </c>
      <c r="AG28" s="74">
        <f t="shared" ca="1" si="13"/>
        <v>4.5072624999999991E-2</v>
      </c>
      <c r="AH28" s="74">
        <f t="shared" ca="1" si="13"/>
        <v>4.5072624999999991E-2</v>
      </c>
      <c r="AI28" s="74">
        <f t="shared" ca="1" si="13"/>
        <v>4.5072624999999991E-2</v>
      </c>
      <c r="AJ28" s="74">
        <f t="shared" ca="1" si="13"/>
        <v>4.5072624999999991E-2</v>
      </c>
      <c r="AK28" s="74">
        <f t="shared" ca="1" si="13"/>
        <v>4.5072624999999991E-2</v>
      </c>
      <c r="AL28" s="74">
        <f t="shared" ca="1" si="13"/>
        <v>4.5072624999999991E-2</v>
      </c>
      <c r="AM28" s="74">
        <f t="shared" ca="1" si="13"/>
        <v>4.5072624999999991E-2</v>
      </c>
      <c r="AN28" s="74">
        <f t="shared" ca="1" si="13"/>
        <v>4.5072624999999991E-2</v>
      </c>
      <c r="AO28" s="74">
        <f t="shared" ca="1" si="13"/>
        <v>4.5072624999999991E-2</v>
      </c>
      <c r="AP28" s="74">
        <f t="shared" ca="1" si="13"/>
        <v>4.5072624999999991E-2</v>
      </c>
    </row>
    <row r="29" spans="1:42" ht="13.5" customHeight="1" thickBot="1">
      <c r="B29" s="17" t="s">
        <v>41</v>
      </c>
      <c r="C29" s="36">
        <f t="shared" ref="C29:AP29" ca="1" si="14">C28*C17</f>
        <v>0.77663888927083313</v>
      </c>
      <c r="D29" s="36">
        <f t="shared" ca="1" si="14"/>
        <v>0.74287198104166652</v>
      </c>
      <c r="E29" s="36">
        <f t="shared" ca="1" si="14"/>
        <v>0.7091050728124999</v>
      </c>
      <c r="F29" s="36">
        <f t="shared" ca="1" si="14"/>
        <v>0.67533816458333329</v>
      </c>
      <c r="G29" s="36">
        <f t="shared" ca="1" si="14"/>
        <v>0.64157125635416656</v>
      </c>
      <c r="H29" s="36">
        <f t="shared" ca="1" si="14"/>
        <v>0.60780434812499984</v>
      </c>
      <c r="I29" s="36">
        <f t="shared" ca="1" si="14"/>
        <v>0.57403743989583322</v>
      </c>
      <c r="J29" s="36">
        <f t="shared" ca="1" si="14"/>
        <v>0.54027053166666661</v>
      </c>
      <c r="K29" s="36">
        <f t="shared" ca="1" si="14"/>
        <v>0.50650362343749988</v>
      </c>
      <c r="L29" s="36">
        <f t="shared" ca="1" si="14"/>
        <v>0.47273671520833321</v>
      </c>
      <c r="M29" s="36">
        <f t="shared" ca="1" si="14"/>
        <v>0.4389698069791666</v>
      </c>
      <c r="N29" s="36">
        <f t="shared" ca="1" si="14"/>
        <v>0.40520289874999993</v>
      </c>
      <c r="O29" s="36">
        <f t="shared" ca="1" si="14"/>
        <v>0.37143599052083326</v>
      </c>
      <c r="P29" s="36">
        <f t="shared" ca="1" si="14"/>
        <v>0.33766908229166653</v>
      </c>
      <c r="Q29" s="36">
        <f t="shared" ca="1" si="14"/>
        <v>0.30390217406249986</v>
      </c>
      <c r="R29" s="36">
        <f t="shared" ca="1" si="14"/>
        <v>0.27013526583333314</v>
      </c>
      <c r="S29" s="36">
        <f t="shared" ca="1" si="14"/>
        <v>0.23636835760416647</v>
      </c>
      <c r="T29" s="36">
        <f t="shared" ca="1" si="14"/>
        <v>0.20260144937499977</v>
      </c>
      <c r="U29" s="36">
        <f t="shared" ca="1" si="14"/>
        <v>0.16883454114583307</v>
      </c>
      <c r="V29" s="36">
        <f t="shared" ca="1" si="14"/>
        <v>0.13506763291666637</v>
      </c>
      <c r="W29" s="36">
        <f t="shared" ca="1" si="14"/>
        <v>0.10130072468749968</v>
      </c>
      <c r="X29" s="36">
        <f t="shared" ca="1" si="14"/>
        <v>6.7533816458333062E-2</v>
      </c>
      <c r="Y29" s="36">
        <f t="shared" ca="1" si="14"/>
        <v>3.3766908229166372E-2</v>
      </c>
      <c r="Z29" s="36">
        <f t="shared" ca="1" si="14"/>
        <v>0</v>
      </c>
      <c r="AA29" s="36">
        <f t="shared" ca="1" si="14"/>
        <v>0</v>
      </c>
      <c r="AB29" s="36">
        <f t="shared" ca="1" si="14"/>
        <v>0</v>
      </c>
      <c r="AC29" s="36">
        <f t="shared" ca="1" si="14"/>
        <v>0</v>
      </c>
      <c r="AD29" s="36">
        <f t="shared" ca="1" si="14"/>
        <v>0</v>
      </c>
      <c r="AE29" s="36">
        <f t="shared" ca="1" si="14"/>
        <v>0</v>
      </c>
      <c r="AF29" s="36">
        <f t="shared" ca="1" si="14"/>
        <v>0</v>
      </c>
      <c r="AG29" s="36">
        <f t="shared" ca="1" si="14"/>
        <v>0</v>
      </c>
      <c r="AH29" s="36">
        <f t="shared" ca="1" si="14"/>
        <v>0</v>
      </c>
      <c r="AI29" s="36">
        <f t="shared" ca="1" si="14"/>
        <v>0</v>
      </c>
      <c r="AJ29" s="36">
        <f t="shared" ca="1" si="14"/>
        <v>0</v>
      </c>
      <c r="AK29" s="36">
        <f t="shared" ca="1" si="14"/>
        <v>0</v>
      </c>
      <c r="AL29" s="36">
        <f t="shared" ca="1" si="14"/>
        <v>0</v>
      </c>
      <c r="AM29" s="36">
        <f t="shared" ca="1" si="14"/>
        <v>0</v>
      </c>
      <c r="AN29" s="36">
        <f t="shared" ca="1" si="14"/>
        <v>0</v>
      </c>
      <c r="AO29" s="36">
        <f t="shared" ca="1" si="14"/>
        <v>0</v>
      </c>
      <c r="AP29" s="36">
        <f t="shared" ca="1" si="14"/>
        <v>0</v>
      </c>
    </row>
    <row r="30" spans="1:42">
      <c r="B30" s="1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42" ht="13.5" thickBot="1">
      <c r="B31" s="20" t="s">
        <v>29</v>
      </c>
      <c r="C31" s="21">
        <f>C19</f>
        <v>1</v>
      </c>
      <c r="D31" s="21">
        <f t="shared" ref="D31:AP31" si="15">D19</f>
        <v>2</v>
      </c>
      <c r="E31" s="21">
        <f t="shared" si="15"/>
        <v>3</v>
      </c>
      <c r="F31" s="21">
        <f t="shared" si="15"/>
        <v>4</v>
      </c>
      <c r="G31" s="21">
        <f t="shared" si="15"/>
        <v>5</v>
      </c>
      <c r="H31" s="21">
        <f t="shared" si="15"/>
        <v>6</v>
      </c>
      <c r="I31" s="21">
        <f t="shared" si="15"/>
        <v>7</v>
      </c>
      <c r="J31" s="21">
        <f t="shared" si="15"/>
        <v>8</v>
      </c>
      <c r="K31" s="21">
        <f t="shared" si="15"/>
        <v>9</v>
      </c>
      <c r="L31" s="21">
        <f t="shared" si="15"/>
        <v>10</v>
      </c>
      <c r="M31" s="21">
        <f t="shared" si="15"/>
        <v>11</v>
      </c>
      <c r="N31" s="21">
        <f t="shared" si="15"/>
        <v>12</v>
      </c>
      <c r="O31" s="21">
        <f t="shared" si="15"/>
        <v>13</v>
      </c>
      <c r="P31" s="21">
        <f t="shared" si="15"/>
        <v>14</v>
      </c>
      <c r="Q31" s="21">
        <f t="shared" si="15"/>
        <v>15</v>
      </c>
      <c r="R31" s="21">
        <f t="shared" si="15"/>
        <v>16</v>
      </c>
      <c r="S31" s="21">
        <f t="shared" si="15"/>
        <v>17</v>
      </c>
      <c r="T31" s="21">
        <f t="shared" si="15"/>
        <v>18</v>
      </c>
      <c r="U31" s="21">
        <f t="shared" si="15"/>
        <v>19</v>
      </c>
      <c r="V31" s="21">
        <f t="shared" si="15"/>
        <v>20</v>
      </c>
      <c r="W31" s="21">
        <f t="shared" si="15"/>
        <v>21</v>
      </c>
      <c r="X31" s="21">
        <f t="shared" si="15"/>
        <v>22</v>
      </c>
      <c r="Y31" s="21">
        <f t="shared" si="15"/>
        <v>23</v>
      </c>
      <c r="Z31" s="21">
        <f t="shared" si="15"/>
        <v>24</v>
      </c>
      <c r="AA31" s="21">
        <f t="shared" si="15"/>
        <v>25</v>
      </c>
      <c r="AB31" s="21">
        <f t="shared" si="15"/>
        <v>26</v>
      </c>
      <c r="AC31" s="21">
        <f t="shared" si="15"/>
        <v>27</v>
      </c>
      <c r="AD31" s="21">
        <f t="shared" si="15"/>
        <v>28</v>
      </c>
      <c r="AE31" s="21">
        <f t="shared" si="15"/>
        <v>29</v>
      </c>
      <c r="AF31" s="21">
        <f t="shared" si="15"/>
        <v>30</v>
      </c>
      <c r="AG31" s="21">
        <f t="shared" si="15"/>
        <v>31</v>
      </c>
      <c r="AH31" s="21">
        <f t="shared" si="15"/>
        <v>32</v>
      </c>
      <c r="AI31" s="21">
        <f t="shared" si="15"/>
        <v>33</v>
      </c>
      <c r="AJ31" s="21">
        <f t="shared" si="15"/>
        <v>34</v>
      </c>
      <c r="AK31" s="21">
        <f t="shared" si="15"/>
        <v>35</v>
      </c>
      <c r="AL31" s="21">
        <f t="shared" si="15"/>
        <v>36</v>
      </c>
      <c r="AM31" s="21">
        <f t="shared" si="15"/>
        <v>37</v>
      </c>
      <c r="AN31" s="21">
        <f t="shared" si="15"/>
        <v>38</v>
      </c>
      <c r="AO31" s="21">
        <f t="shared" si="15"/>
        <v>39</v>
      </c>
      <c r="AP31" s="21">
        <f t="shared" si="15"/>
        <v>40</v>
      </c>
    </row>
    <row r="32" spans="1:42">
      <c r="B32" s="16" t="s">
        <v>45</v>
      </c>
      <c r="C32" s="76">
        <f ca="1">+Selection!G35</f>
        <v>0</v>
      </c>
      <c r="D32" s="76">
        <f ca="1">C32</f>
        <v>0</v>
      </c>
      <c r="E32" s="76">
        <f t="shared" ref="E32:AP32" ca="1" si="16">D32</f>
        <v>0</v>
      </c>
      <c r="F32" s="76">
        <f t="shared" ca="1" si="16"/>
        <v>0</v>
      </c>
      <c r="G32" s="76">
        <f t="shared" ca="1" si="16"/>
        <v>0</v>
      </c>
      <c r="H32" s="76">
        <f t="shared" ca="1" si="16"/>
        <v>0</v>
      </c>
      <c r="I32" s="76">
        <f t="shared" ca="1" si="16"/>
        <v>0</v>
      </c>
      <c r="J32" s="76">
        <f t="shared" ca="1" si="16"/>
        <v>0</v>
      </c>
      <c r="K32" s="76">
        <f t="shared" ca="1" si="16"/>
        <v>0</v>
      </c>
      <c r="L32" s="76">
        <f t="shared" ca="1" si="16"/>
        <v>0</v>
      </c>
      <c r="M32" s="76">
        <f t="shared" ca="1" si="16"/>
        <v>0</v>
      </c>
      <c r="N32" s="76">
        <f t="shared" ca="1" si="16"/>
        <v>0</v>
      </c>
      <c r="O32" s="76">
        <f t="shared" ca="1" si="16"/>
        <v>0</v>
      </c>
      <c r="P32" s="76">
        <f t="shared" ca="1" si="16"/>
        <v>0</v>
      </c>
      <c r="Q32" s="76">
        <f t="shared" ca="1" si="16"/>
        <v>0</v>
      </c>
      <c r="R32" s="76">
        <f t="shared" ca="1" si="16"/>
        <v>0</v>
      </c>
      <c r="S32" s="76">
        <f t="shared" ca="1" si="16"/>
        <v>0</v>
      </c>
      <c r="T32" s="76">
        <f t="shared" ca="1" si="16"/>
        <v>0</v>
      </c>
      <c r="U32" s="76">
        <f t="shared" ca="1" si="16"/>
        <v>0</v>
      </c>
      <c r="V32" s="76">
        <f t="shared" ca="1" si="16"/>
        <v>0</v>
      </c>
      <c r="W32" s="76">
        <f t="shared" ca="1" si="16"/>
        <v>0</v>
      </c>
      <c r="X32" s="76">
        <f t="shared" ca="1" si="16"/>
        <v>0</v>
      </c>
      <c r="Y32" s="76">
        <f t="shared" ca="1" si="16"/>
        <v>0</v>
      </c>
      <c r="Z32" s="76">
        <f t="shared" ca="1" si="16"/>
        <v>0</v>
      </c>
      <c r="AA32" s="76">
        <f t="shared" ca="1" si="16"/>
        <v>0</v>
      </c>
      <c r="AB32" s="76">
        <f t="shared" ca="1" si="16"/>
        <v>0</v>
      </c>
      <c r="AC32" s="76">
        <f t="shared" ca="1" si="16"/>
        <v>0</v>
      </c>
      <c r="AD32" s="76">
        <f t="shared" ca="1" si="16"/>
        <v>0</v>
      </c>
      <c r="AE32" s="76">
        <f t="shared" ca="1" si="16"/>
        <v>0</v>
      </c>
      <c r="AF32" s="76">
        <f t="shared" ca="1" si="16"/>
        <v>0</v>
      </c>
      <c r="AG32" s="76">
        <f t="shared" ca="1" si="16"/>
        <v>0</v>
      </c>
      <c r="AH32" s="76">
        <f t="shared" ca="1" si="16"/>
        <v>0</v>
      </c>
      <c r="AI32" s="76">
        <f t="shared" ca="1" si="16"/>
        <v>0</v>
      </c>
      <c r="AJ32" s="76">
        <f t="shared" ca="1" si="16"/>
        <v>0</v>
      </c>
      <c r="AK32" s="76">
        <f t="shared" ca="1" si="16"/>
        <v>0</v>
      </c>
      <c r="AL32" s="76">
        <f t="shared" ca="1" si="16"/>
        <v>0</v>
      </c>
      <c r="AM32" s="76">
        <f t="shared" ca="1" si="16"/>
        <v>0</v>
      </c>
      <c r="AN32" s="76">
        <f t="shared" ca="1" si="16"/>
        <v>0</v>
      </c>
      <c r="AO32" s="76">
        <f t="shared" ca="1" si="16"/>
        <v>0</v>
      </c>
      <c r="AP32" s="76">
        <f t="shared" ca="1" si="16"/>
        <v>0</v>
      </c>
    </row>
    <row r="33" spans="2:42" ht="13.5" thickBot="1">
      <c r="B33" s="17" t="s">
        <v>46</v>
      </c>
      <c r="C33" s="36">
        <f ca="1">((1/(1-C32))-1)*C23</f>
        <v>0</v>
      </c>
      <c r="D33" s="36">
        <f ca="1">((1/(1-D32))-1)*D23</f>
        <v>0</v>
      </c>
      <c r="E33" s="36">
        <f t="shared" ref="E33:AP33" ca="1" si="17">((1/(1-E32))-1)*E23</f>
        <v>0</v>
      </c>
      <c r="F33" s="36">
        <f t="shared" ca="1" si="17"/>
        <v>0</v>
      </c>
      <c r="G33" s="36">
        <f t="shared" ca="1" si="17"/>
        <v>0</v>
      </c>
      <c r="H33" s="36">
        <f t="shared" ca="1" si="17"/>
        <v>0</v>
      </c>
      <c r="I33" s="36">
        <f t="shared" ca="1" si="17"/>
        <v>0</v>
      </c>
      <c r="J33" s="36">
        <f t="shared" ca="1" si="17"/>
        <v>0</v>
      </c>
      <c r="K33" s="36">
        <f t="shared" ca="1" si="17"/>
        <v>0</v>
      </c>
      <c r="L33" s="36">
        <f t="shared" ca="1" si="17"/>
        <v>0</v>
      </c>
      <c r="M33" s="36">
        <f t="shared" ca="1" si="17"/>
        <v>0</v>
      </c>
      <c r="N33" s="36">
        <f t="shared" ca="1" si="17"/>
        <v>0</v>
      </c>
      <c r="O33" s="36">
        <f t="shared" ca="1" si="17"/>
        <v>0</v>
      </c>
      <c r="P33" s="36">
        <f t="shared" ca="1" si="17"/>
        <v>0</v>
      </c>
      <c r="Q33" s="36">
        <f t="shared" ca="1" si="17"/>
        <v>0</v>
      </c>
      <c r="R33" s="36">
        <f t="shared" ca="1" si="17"/>
        <v>0</v>
      </c>
      <c r="S33" s="36">
        <f t="shared" ca="1" si="17"/>
        <v>0</v>
      </c>
      <c r="T33" s="36">
        <f t="shared" ca="1" si="17"/>
        <v>0</v>
      </c>
      <c r="U33" s="36">
        <f t="shared" ca="1" si="17"/>
        <v>0</v>
      </c>
      <c r="V33" s="36">
        <f t="shared" ca="1" si="17"/>
        <v>0</v>
      </c>
      <c r="W33" s="36">
        <f t="shared" ca="1" si="17"/>
        <v>0</v>
      </c>
      <c r="X33" s="36">
        <f t="shared" ca="1" si="17"/>
        <v>0</v>
      </c>
      <c r="Y33" s="36">
        <f t="shared" ca="1" si="17"/>
        <v>0</v>
      </c>
      <c r="Z33" s="36">
        <f t="shared" ca="1" si="17"/>
        <v>0</v>
      </c>
      <c r="AA33" s="36">
        <f t="shared" ca="1" si="17"/>
        <v>0</v>
      </c>
      <c r="AB33" s="36">
        <f t="shared" ca="1" si="17"/>
        <v>0</v>
      </c>
      <c r="AC33" s="36">
        <f t="shared" ca="1" si="17"/>
        <v>0</v>
      </c>
      <c r="AD33" s="36">
        <f t="shared" ca="1" si="17"/>
        <v>0</v>
      </c>
      <c r="AE33" s="36">
        <f t="shared" ca="1" si="17"/>
        <v>0</v>
      </c>
      <c r="AF33" s="36">
        <f t="shared" ca="1" si="17"/>
        <v>0</v>
      </c>
      <c r="AG33" s="36">
        <f t="shared" ca="1" si="17"/>
        <v>0</v>
      </c>
      <c r="AH33" s="36">
        <f t="shared" ca="1" si="17"/>
        <v>0</v>
      </c>
      <c r="AI33" s="36">
        <f t="shared" ca="1" si="17"/>
        <v>0</v>
      </c>
      <c r="AJ33" s="36">
        <f t="shared" ca="1" si="17"/>
        <v>0</v>
      </c>
      <c r="AK33" s="36">
        <f t="shared" ca="1" si="17"/>
        <v>0</v>
      </c>
      <c r="AL33" s="36">
        <f t="shared" ca="1" si="17"/>
        <v>0</v>
      </c>
      <c r="AM33" s="36">
        <f t="shared" ca="1" si="17"/>
        <v>0</v>
      </c>
      <c r="AN33" s="36">
        <f t="shared" ca="1" si="17"/>
        <v>0</v>
      </c>
      <c r="AO33" s="36">
        <f t="shared" ca="1" si="17"/>
        <v>0</v>
      </c>
      <c r="AP33" s="36">
        <f t="shared" ca="1" si="17"/>
        <v>0</v>
      </c>
    </row>
    <row r="34" spans="2:42">
      <c r="B34" s="12"/>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spans="2:42" ht="13.5" thickBot="1">
      <c r="B35" s="20" t="s">
        <v>29</v>
      </c>
      <c r="C35" s="21">
        <f>C31</f>
        <v>1</v>
      </c>
      <c r="D35" s="21">
        <f t="shared" ref="D35:AP35" si="18">D31</f>
        <v>2</v>
      </c>
      <c r="E35" s="21">
        <f t="shared" si="18"/>
        <v>3</v>
      </c>
      <c r="F35" s="21">
        <f t="shared" si="18"/>
        <v>4</v>
      </c>
      <c r="G35" s="21">
        <f t="shared" si="18"/>
        <v>5</v>
      </c>
      <c r="H35" s="21">
        <f t="shared" si="18"/>
        <v>6</v>
      </c>
      <c r="I35" s="21">
        <f t="shared" si="18"/>
        <v>7</v>
      </c>
      <c r="J35" s="21">
        <f t="shared" si="18"/>
        <v>8</v>
      </c>
      <c r="K35" s="21">
        <f t="shared" si="18"/>
        <v>9</v>
      </c>
      <c r="L35" s="21">
        <f t="shared" si="18"/>
        <v>10</v>
      </c>
      <c r="M35" s="21">
        <f t="shared" si="18"/>
        <v>11</v>
      </c>
      <c r="N35" s="21">
        <f t="shared" si="18"/>
        <v>12</v>
      </c>
      <c r="O35" s="21">
        <f t="shared" si="18"/>
        <v>13</v>
      </c>
      <c r="P35" s="21">
        <f t="shared" si="18"/>
        <v>14</v>
      </c>
      <c r="Q35" s="21">
        <f t="shared" si="18"/>
        <v>15</v>
      </c>
      <c r="R35" s="21">
        <f t="shared" si="18"/>
        <v>16</v>
      </c>
      <c r="S35" s="21">
        <f t="shared" si="18"/>
        <v>17</v>
      </c>
      <c r="T35" s="21">
        <f t="shared" si="18"/>
        <v>18</v>
      </c>
      <c r="U35" s="21">
        <f t="shared" si="18"/>
        <v>19</v>
      </c>
      <c r="V35" s="21">
        <f t="shared" si="18"/>
        <v>20</v>
      </c>
      <c r="W35" s="21">
        <f t="shared" si="18"/>
        <v>21</v>
      </c>
      <c r="X35" s="21">
        <f t="shared" si="18"/>
        <v>22</v>
      </c>
      <c r="Y35" s="21">
        <f t="shared" si="18"/>
        <v>23</v>
      </c>
      <c r="Z35" s="21">
        <f t="shared" si="18"/>
        <v>24</v>
      </c>
      <c r="AA35" s="21">
        <f t="shared" si="18"/>
        <v>25</v>
      </c>
      <c r="AB35" s="21">
        <f t="shared" si="18"/>
        <v>26</v>
      </c>
      <c r="AC35" s="21">
        <f t="shared" si="18"/>
        <v>27</v>
      </c>
      <c r="AD35" s="21">
        <f t="shared" si="18"/>
        <v>28</v>
      </c>
      <c r="AE35" s="21">
        <f t="shared" si="18"/>
        <v>29</v>
      </c>
      <c r="AF35" s="21">
        <f t="shared" si="18"/>
        <v>30</v>
      </c>
      <c r="AG35" s="21">
        <f t="shared" si="18"/>
        <v>31</v>
      </c>
      <c r="AH35" s="21">
        <f t="shared" si="18"/>
        <v>32</v>
      </c>
      <c r="AI35" s="21">
        <f t="shared" si="18"/>
        <v>33</v>
      </c>
      <c r="AJ35" s="21">
        <f t="shared" si="18"/>
        <v>34</v>
      </c>
      <c r="AK35" s="21">
        <f t="shared" si="18"/>
        <v>35</v>
      </c>
      <c r="AL35" s="21">
        <f t="shared" si="18"/>
        <v>36</v>
      </c>
      <c r="AM35" s="21">
        <f t="shared" si="18"/>
        <v>37</v>
      </c>
      <c r="AN35" s="21">
        <f t="shared" si="18"/>
        <v>38</v>
      </c>
      <c r="AO35" s="21">
        <f t="shared" si="18"/>
        <v>39</v>
      </c>
      <c r="AP35" s="21">
        <f t="shared" si="18"/>
        <v>40</v>
      </c>
    </row>
    <row r="36" spans="2:42" ht="12.75" customHeight="1">
      <c r="B36" s="16" t="s">
        <v>24</v>
      </c>
      <c r="C36" s="76">
        <f ca="1">+Selection!G38</f>
        <v>0</v>
      </c>
      <c r="D36" s="76">
        <f ca="1">C36</f>
        <v>0</v>
      </c>
      <c r="E36" s="76">
        <f t="shared" ref="E36:AP36" ca="1" si="19">D36</f>
        <v>0</v>
      </c>
      <c r="F36" s="76">
        <f t="shared" ca="1" si="19"/>
        <v>0</v>
      </c>
      <c r="G36" s="76">
        <f t="shared" ca="1" si="19"/>
        <v>0</v>
      </c>
      <c r="H36" s="76">
        <f t="shared" ca="1" si="19"/>
        <v>0</v>
      </c>
      <c r="I36" s="76">
        <f t="shared" ca="1" si="19"/>
        <v>0</v>
      </c>
      <c r="J36" s="76">
        <f t="shared" ca="1" si="19"/>
        <v>0</v>
      </c>
      <c r="K36" s="76">
        <f t="shared" ca="1" si="19"/>
        <v>0</v>
      </c>
      <c r="L36" s="76">
        <f t="shared" ca="1" si="19"/>
        <v>0</v>
      </c>
      <c r="M36" s="76">
        <f t="shared" ca="1" si="19"/>
        <v>0</v>
      </c>
      <c r="N36" s="76">
        <f t="shared" ca="1" si="19"/>
        <v>0</v>
      </c>
      <c r="O36" s="76">
        <f t="shared" ca="1" si="19"/>
        <v>0</v>
      </c>
      <c r="P36" s="76">
        <f t="shared" ca="1" si="19"/>
        <v>0</v>
      </c>
      <c r="Q36" s="76">
        <f t="shared" ca="1" si="19"/>
        <v>0</v>
      </c>
      <c r="R36" s="76">
        <f t="shared" ca="1" si="19"/>
        <v>0</v>
      </c>
      <c r="S36" s="76">
        <f t="shared" ca="1" si="19"/>
        <v>0</v>
      </c>
      <c r="T36" s="76">
        <f t="shared" ca="1" si="19"/>
        <v>0</v>
      </c>
      <c r="U36" s="76">
        <f t="shared" ca="1" si="19"/>
        <v>0</v>
      </c>
      <c r="V36" s="76">
        <f t="shared" ca="1" si="19"/>
        <v>0</v>
      </c>
      <c r="W36" s="76">
        <f t="shared" ca="1" si="19"/>
        <v>0</v>
      </c>
      <c r="X36" s="76">
        <f t="shared" ca="1" si="19"/>
        <v>0</v>
      </c>
      <c r="Y36" s="76">
        <f t="shared" ca="1" si="19"/>
        <v>0</v>
      </c>
      <c r="Z36" s="76">
        <f t="shared" ca="1" si="19"/>
        <v>0</v>
      </c>
      <c r="AA36" s="76">
        <f t="shared" ca="1" si="19"/>
        <v>0</v>
      </c>
      <c r="AB36" s="76">
        <f t="shared" ca="1" si="19"/>
        <v>0</v>
      </c>
      <c r="AC36" s="76">
        <f t="shared" ca="1" si="19"/>
        <v>0</v>
      </c>
      <c r="AD36" s="76">
        <f t="shared" ca="1" si="19"/>
        <v>0</v>
      </c>
      <c r="AE36" s="76">
        <f t="shared" ca="1" si="19"/>
        <v>0</v>
      </c>
      <c r="AF36" s="76">
        <f t="shared" ca="1" si="19"/>
        <v>0</v>
      </c>
      <c r="AG36" s="76">
        <f t="shared" ca="1" si="19"/>
        <v>0</v>
      </c>
      <c r="AH36" s="76">
        <f t="shared" ca="1" si="19"/>
        <v>0</v>
      </c>
      <c r="AI36" s="76">
        <f t="shared" ca="1" si="19"/>
        <v>0</v>
      </c>
      <c r="AJ36" s="76">
        <f t="shared" ca="1" si="19"/>
        <v>0</v>
      </c>
      <c r="AK36" s="76">
        <f t="shared" ca="1" si="19"/>
        <v>0</v>
      </c>
      <c r="AL36" s="76">
        <f t="shared" ca="1" si="19"/>
        <v>0</v>
      </c>
      <c r="AM36" s="76">
        <f t="shared" ca="1" si="19"/>
        <v>0</v>
      </c>
      <c r="AN36" s="76">
        <f t="shared" ca="1" si="19"/>
        <v>0</v>
      </c>
      <c r="AO36" s="76">
        <f t="shared" ca="1" si="19"/>
        <v>0</v>
      </c>
      <c r="AP36" s="76">
        <f t="shared" ca="1" si="19"/>
        <v>0</v>
      </c>
    </row>
    <row r="37" spans="2:42">
      <c r="B37" s="13" t="s">
        <v>25</v>
      </c>
      <c r="C37" s="75">
        <f ca="1">IF((Selection!$G$39="Depreciated Cost"),C10,C6)</f>
        <v>17.230833333333333</v>
      </c>
      <c r="D37" s="75">
        <f ca="1">IF((Selection!$G$39="Depreciated Cost"),D10,D6)</f>
        <v>16.481666666666666</v>
      </c>
      <c r="E37" s="75">
        <f ca="1">IF((Selection!$G$39="Depreciated Cost"),E10,E6)</f>
        <v>15.7325</v>
      </c>
      <c r="F37" s="75">
        <f ca="1">IF((Selection!$G$39="Depreciated Cost"),F10,F6)</f>
        <v>14.983333333333334</v>
      </c>
      <c r="G37" s="75">
        <f ca="1">IF((Selection!$G$39="Depreciated Cost"),G10,G6)</f>
        <v>14.234166666666667</v>
      </c>
      <c r="H37" s="75">
        <f ca="1">IF((Selection!$G$39="Depreciated Cost"),H10,H6)</f>
        <v>13.484999999999999</v>
      </c>
      <c r="I37" s="75">
        <f ca="1">IF((Selection!$G$39="Depreciated Cost"),I10,I6)</f>
        <v>12.735833333333334</v>
      </c>
      <c r="J37" s="75">
        <f ca="1">IF((Selection!$G$39="Depreciated Cost"),J10,J6)</f>
        <v>11.986666666666668</v>
      </c>
      <c r="K37" s="75">
        <f ca="1">IF((Selection!$G$39="Depreciated Cost"),K10,K6)</f>
        <v>11.237500000000001</v>
      </c>
      <c r="L37" s="75">
        <f ca="1">IF((Selection!$G$39="Depreciated Cost"),L10,L6)</f>
        <v>10.488333333333333</v>
      </c>
      <c r="M37" s="75">
        <f ca="1">IF((Selection!$G$39="Depreciated Cost"),M10,M6)</f>
        <v>9.7391666666666676</v>
      </c>
      <c r="N37" s="75">
        <f ca="1">IF((Selection!$G$39="Depreciated Cost"),N10,N6)</f>
        <v>8.99</v>
      </c>
      <c r="O37" s="75">
        <f ca="1">IF((Selection!$G$39="Depreciated Cost"),O10,O6)</f>
        <v>8.2408333333333328</v>
      </c>
      <c r="P37" s="75">
        <f ca="1">IF((Selection!$G$39="Depreciated Cost"),P10,P6)</f>
        <v>7.4916666666666654</v>
      </c>
      <c r="Q37" s="75">
        <f ca="1">IF((Selection!$G$39="Depreciated Cost"),Q10,Q6)</f>
        <v>6.7424999999999979</v>
      </c>
      <c r="R37" s="75">
        <f ca="1">IF((Selection!$G$39="Depreciated Cost"),R10,R6)</f>
        <v>5.9933333333333305</v>
      </c>
      <c r="S37" s="75">
        <f ca="1">IF((Selection!$G$39="Depreciated Cost"),S10,S6)</f>
        <v>5.2441666666666631</v>
      </c>
      <c r="T37" s="75">
        <f ca="1">IF((Selection!$G$39="Depreciated Cost"),T10,T6)</f>
        <v>4.4949999999999957</v>
      </c>
      <c r="U37" s="75">
        <f ca="1">IF((Selection!$G$39="Depreciated Cost"),U10,U6)</f>
        <v>3.7458333333333282</v>
      </c>
      <c r="V37" s="75">
        <f ca="1">IF((Selection!$G$39="Depreciated Cost"),V10,V6)</f>
        <v>2.9966666666666608</v>
      </c>
      <c r="W37" s="75">
        <f ca="1">IF((Selection!$G$39="Depreciated Cost"),W10,W6)</f>
        <v>2.2474999999999934</v>
      </c>
      <c r="X37" s="75">
        <f ca="1">IF((Selection!$G$39="Depreciated Cost"),X10,X6)</f>
        <v>1.4983333333333277</v>
      </c>
      <c r="Y37" s="75">
        <f ca="1">IF((Selection!$G$39="Depreciated Cost"),Y10,Y6)</f>
        <v>0.74916666666666032</v>
      </c>
      <c r="Z37" s="75">
        <f ca="1">IF((Selection!$G$39="Depreciated Cost"),Z10,Z6)</f>
        <v>0</v>
      </c>
      <c r="AA37" s="75">
        <f ca="1">IF((Selection!$G$39="Depreciated Cost"),AA10,AA6)</f>
        <v>0</v>
      </c>
      <c r="AB37" s="75">
        <f ca="1">IF((Selection!$G$39="Depreciated Cost"),AB10,AB6)</f>
        <v>0</v>
      </c>
      <c r="AC37" s="75">
        <f ca="1">IF((Selection!$G$39="Depreciated Cost"),AC10,AC6)</f>
        <v>0</v>
      </c>
      <c r="AD37" s="75">
        <f ca="1">IF((Selection!$G$39="Depreciated Cost"),AD10,AD6)</f>
        <v>0</v>
      </c>
      <c r="AE37" s="75">
        <f ca="1">IF((Selection!$G$39="Depreciated Cost"),AE10,AE6)</f>
        <v>0</v>
      </c>
      <c r="AF37" s="75">
        <f ca="1">IF((Selection!$G$39="Depreciated Cost"),AF10,AF6)</f>
        <v>0</v>
      </c>
      <c r="AG37" s="75">
        <f ca="1">IF((Selection!$G$39="Depreciated Cost"),AG10,AG6)</f>
        <v>0</v>
      </c>
      <c r="AH37" s="75">
        <f ca="1">IF((Selection!$G$39="Depreciated Cost"),AH10,AH6)</f>
        <v>0</v>
      </c>
      <c r="AI37" s="75">
        <f ca="1">IF((Selection!$G$39="Depreciated Cost"),AI10,AI6)</f>
        <v>0</v>
      </c>
      <c r="AJ37" s="75">
        <f ca="1">IF((Selection!$G$39="Depreciated Cost"),AJ10,AJ6)</f>
        <v>0</v>
      </c>
      <c r="AK37" s="75">
        <f ca="1">IF((Selection!$G$39="Depreciated Cost"),AK10,AK6)</f>
        <v>0</v>
      </c>
      <c r="AL37" s="75">
        <f ca="1">IF((Selection!$G$39="Depreciated Cost"),AL10,AL6)</f>
        <v>0</v>
      </c>
      <c r="AM37" s="75">
        <f ca="1">IF((Selection!$G$39="Depreciated Cost"),AM10,AM6)</f>
        <v>0</v>
      </c>
      <c r="AN37" s="75">
        <f ca="1">IF((Selection!$G$39="Depreciated Cost"),AN10,AN6)</f>
        <v>0</v>
      </c>
      <c r="AO37" s="75">
        <f ca="1">IF((Selection!$G$39="Depreciated Cost"),AO10,AO6)</f>
        <v>0</v>
      </c>
      <c r="AP37" s="75">
        <f ca="1">IF((Selection!$G$39="Depreciated Cost"),AP10,AP6)</f>
        <v>0</v>
      </c>
    </row>
    <row r="38" spans="2:42" ht="13.5" thickBot="1">
      <c r="B38" s="17" t="s">
        <v>47</v>
      </c>
      <c r="C38" s="36">
        <f ca="1">IF(Selection!$G$19=Tax_Paying,C36*C37,)</f>
        <v>0</v>
      </c>
      <c r="D38" s="36">
        <f t="shared" ref="D38:AP38" ca="1" si="20">D37*D36</f>
        <v>0</v>
      </c>
      <c r="E38" s="36">
        <f t="shared" ca="1" si="20"/>
        <v>0</v>
      </c>
      <c r="F38" s="36">
        <f t="shared" ca="1" si="20"/>
        <v>0</v>
      </c>
      <c r="G38" s="36">
        <f t="shared" ca="1" si="20"/>
        <v>0</v>
      </c>
      <c r="H38" s="36">
        <f t="shared" ca="1" si="20"/>
        <v>0</v>
      </c>
      <c r="I38" s="36">
        <f t="shared" ca="1" si="20"/>
        <v>0</v>
      </c>
      <c r="J38" s="36">
        <f t="shared" ca="1" si="20"/>
        <v>0</v>
      </c>
      <c r="K38" s="36">
        <f t="shared" ca="1" si="20"/>
        <v>0</v>
      </c>
      <c r="L38" s="36">
        <f t="shared" ca="1" si="20"/>
        <v>0</v>
      </c>
      <c r="M38" s="36">
        <f t="shared" ca="1" si="20"/>
        <v>0</v>
      </c>
      <c r="N38" s="36">
        <f t="shared" ca="1" si="20"/>
        <v>0</v>
      </c>
      <c r="O38" s="36">
        <f t="shared" ca="1" si="20"/>
        <v>0</v>
      </c>
      <c r="P38" s="36">
        <f t="shared" ca="1" si="20"/>
        <v>0</v>
      </c>
      <c r="Q38" s="36">
        <f t="shared" ca="1" si="20"/>
        <v>0</v>
      </c>
      <c r="R38" s="36">
        <f t="shared" ca="1" si="20"/>
        <v>0</v>
      </c>
      <c r="S38" s="36">
        <f t="shared" ca="1" si="20"/>
        <v>0</v>
      </c>
      <c r="T38" s="36">
        <f t="shared" ca="1" si="20"/>
        <v>0</v>
      </c>
      <c r="U38" s="36">
        <f t="shared" ca="1" si="20"/>
        <v>0</v>
      </c>
      <c r="V38" s="36">
        <f t="shared" ca="1" si="20"/>
        <v>0</v>
      </c>
      <c r="W38" s="36">
        <f t="shared" ca="1" si="20"/>
        <v>0</v>
      </c>
      <c r="X38" s="36">
        <f t="shared" ca="1" si="20"/>
        <v>0</v>
      </c>
      <c r="Y38" s="36">
        <f t="shared" ca="1" si="20"/>
        <v>0</v>
      </c>
      <c r="Z38" s="36">
        <f t="shared" ca="1" si="20"/>
        <v>0</v>
      </c>
      <c r="AA38" s="36">
        <f t="shared" ca="1" si="20"/>
        <v>0</v>
      </c>
      <c r="AB38" s="36">
        <f t="shared" ca="1" si="20"/>
        <v>0</v>
      </c>
      <c r="AC38" s="36">
        <f t="shared" ca="1" si="20"/>
        <v>0</v>
      </c>
      <c r="AD38" s="36">
        <f t="shared" ca="1" si="20"/>
        <v>0</v>
      </c>
      <c r="AE38" s="36">
        <f t="shared" ca="1" si="20"/>
        <v>0</v>
      </c>
      <c r="AF38" s="36">
        <f t="shared" ca="1" si="20"/>
        <v>0</v>
      </c>
      <c r="AG38" s="36">
        <f t="shared" ca="1" si="20"/>
        <v>0</v>
      </c>
      <c r="AH38" s="36">
        <f t="shared" ca="1" si="20"/>
        <v>0</v>
      </c>
      <c r="AI38" s="36">
        <f t="shared" ca="1" si="20"/>
        <v>0</v>
      </c>
      <c r="AJ38" s="36">
        <f t="shared" ca="1" si="20"/>
        <v>0</v>
      </c>
      <c r="AK38" s="36">
        <f t="shared" ca="1" si="20"/>
        <v>0</v>
      </c>
      <c r="AL38" s="36">
        <f t="shared" ca="1" si="20"/>
        <v>0</v>
      </c>
      <c r="AM38" s="36">
        <f t="shared" ca="1" si="20"/>
        <v>0</v>
      </c>
      <c r="AN38" s="36">
        <f t="shared" ca="1" si="20"/>
        <v>0</v>
      </c>
      <c r="AO38" s="36">
        <f t="shared" ca="1" si="20"/>
        <v>0</v>
      </c>
      <c r="AP38" s="36">
        <f t="shared" ca="1" si="20"/>
        <v>0</v>
      </c>
    </row>
    <row r="39" spans="2:42" ht="13.5" thickBot="1">
      <c r="B39" s="1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2:42">
      <c r="B40" s="14" t="s">
        <v>29</v>
      </c>
      <c r="C40" s="15">
        <f t="shared" ref="C40:AP40" si="21">C35</f>
        <v>1</v>
      </c>
      <c r="D40" s="15">
        <f t="shared" si="21"/>
        <v>2</v>
      </c>
      <c r="E40" s="15">
        <f t="shared" si="21"/>
        <v>3</v>
      </c>
      <c r="F40" s="15">
        <f t="shared" si="21"/>
        <v>4</v>
      </c>
      <c r="G40" s="15">
        <f t="shared" si="21"/>
        <v>5</v>
      </c>
      <c r="H40" s="15">
        <f t="shared" si="21"/>
        <v>6</v>
      </c>
      <c r="I40" s="15">
        <f t="shared" si="21"/>
        <v>7</v>
      </c>
      <c r="J40" s="15">
        <f t="shared" si="21"/>
        <v>8</v>
      </c>
      <c r="K40" s="15">
        <f t="shared" si="21"/>
        <v>9</v>
      </c>
      <c r="L40" s="15">
        <f t="shared" si="21"/>
        <v>10</v>
      </c>
      <c r="M40" s="15">
        <f t="shared" si="21"/>
        <v>11</v>
      </c>
      <c r="N40" s="15">
        <f t="shared" si="21"/>
        <v>12</v>
      </c>
      <c r="O40" s="15">
        <f t="shared" si="21"/>
        <v>13</v>
      </c>
      <c r="P40" s="15">
        <f t="shared" si="21"/>
        <v>14</v>
      </c>
      <c r="Q40" s="15">
        <f t="shared" si="21"/>
        <v>15</v>
      </c>
      <c r="R40" s="15">
        <f t="shared" si="21"/>
        <v>16</v>
      </c>
      <c r="S40" s="15">
        <f t="shared" si="21"/>
        <v>17</v>
      </c>
      <c r="T40" s="15">
        <f t="shared" si="21"/>
        <v>18</v>
      </c>
      <c r="U40" s="15">
        <f t="shared" si="21"/>
        <v>19</v>
      </c>
      <c r="V40" s="15">
        <f t="shared" si="21"/>
        <v>20</v>
      </c>
      <c r="W40" s="15">
        <f t="shared" si="21"/>
        <v>21</v>
      </c>
      <c r="X40" s="15">
        <f t="shared" si="21"/>
        <v>22</v>
      </c>
      <c r="Y40" s="15">
        <f t="shared" si="21"/>
        <v>23</v>
      </c>
      <c r="Z40" s="15">
        <f t="shared" si="21"/>
        <v>24</v>
      </c>
      <c r="AA40" s="15">
        <f t="shared" si="21"/>
        <v>25</v>
      </c>
      <c r="AB40" s="15">
        <f t="shared" si="21"/>
        <v>26</v>
      </c>
      <c r="AC40" s="15">
        <f t="shared" si="21"/>
        <v>27</v>
      </c>
      <c r="AD40" s="15">
        <f t="shared" si="21"/>
        <v>28</v>
      </c>
      <c r="AE40" s="15">
        <f t="shared" si="21"/>
        <v>29</v>
      </c>
      <c r="AF40" s="15">
        <f t="shared" si="21"/>
        <v>30</v>
      </c>
      <c r="AG40" s="15">
        <f t="shared" si="21"/>
        <v>31</v>
      </c>
      <c r="AH40" s="15">
        <f t="shared" si="21"/>
        <v>32</v>
      </c>
      <c r="AI40" s="15">
        <f t="shared" si="21"/>
        <v>33</v>
      </c>
      <c r="AJ40" s="15">
        <f t="shared" si="21"/>
        <v>34</v>
      </c>
      <c r="AK40" s="15">
        <f t="shared" si="21"/>
        <v>35</v>
      </c>
      <c r="AL40" s="15">
        <f t="shared" si="21"/>
        <v>36</v>
      </c>
      <c r="AM40" s="15">
        <f t="shared" si="21"/>
        <v>37</v>
      </c>
      <c r="AN40" s="15">
        <f t="shared" si="21"/>
        <v>38</v>
      </c>
      <c r="AO40" s="15">
        <f t="shared" si="21"/>
        <v>39</v>
      </c>
      <c r="AP40" s="15">
        <f t="shared" si="21"/>
        <v>40</v>
      </c>
    </row>
    <row r="41" spans="2:42" ht="12.75" customHeight="1">
      <c r="B41" s="13" t="str">
        <f t="shared" ref="B41:AP41" si="22">B7</f>
        <v>Straight Line Depreciation Expense</v>
      </c>
      <c r="C41" s="73">
        <f t="shared" ca="1" si="22"/>
        <v>0.74916666666666665</v>
      </c>
      <c r="D41" s="73">
        <f t="shared" ca="1" si="22"/>
        <v>0.74916666666666665</v>
      </c>
      <c r="E41" s="73">
        <f t="shared" ca="1" si="22"/>
        <v>0.74916666666666665</v>
      </c>
      <c r="F41" s="73">
        <f t="shared" ca="1" si="22"/>
        <v>0.74916666666666665</v>
      </c>
      <c r="G41" s="73">
        <f t="shared" ca="1" si="22"/>
        <v>0.74916666666666665</v>
      </c>
      <c r="H41" s="73">
        <f t="shared" ca="1" si="22"/>
        <v>0.74916666666666665</v>
      </c>
      <c r="I41" s="73">
        <f t="shared" ca="1" si="22"/>
        <v>0.74916666666666665</v>
      </c>
      <c r="J41" s="73">
        <f t="shared" ca="1" si="22"/>
        <v>0.74916666666666665</v>
      </c>
      <c r="K41" s="73">
        <f t="shared" ca="1" si="22"/>
        <v>0.74916666666666665</v>
      </c>
      <c r="L41" s="73">
        <f t="shared" ca="1" si="22"/>
        <v>0.74916666666666665</v>
      </c>
      <c r="M41" s="73">
        <f t="shared" ca="1" si="22"/>
        <v>0.74916666666666665</v>
      </c>
      <c r="N41" s="73">
        <f t="shared" ca="1" si="22"/>
        <v>0.74916666666666665</v>
      </c>
      <c r="O41" s="73">
        <f t="shared" ca="1" si="22"/>
        <v>0.74916666666666665</v>
      </c>
      <c r="P41" s="73">
        <f t="shared" ca="1" si="22"/>
        <v>0.74916666666666665</v>
      </c>
      <c r="Q41" s="73">
        <f t="shared" ca="1" si="22"/>
        <v>0.74916666666666665</v>
      </c>
      <c r="R41" s="73">
        <f t="shared" ca="1" si="22"/>
        <v>0.74916666666666665</v>
      </c>
      <c r="S41" s="73">
        <f t="shared" ca="1" si="22"/>
        <v>0.74916666666666665</v>
      </c>
      <c r="T41" s="73">
        <f t="shared" ca="1" si="22"/>
        <v>0.74916666666666665</v>
      </c>
      <c r="U41" s="73">
        <f t="shared" ca="1" si="22"/>
        <v>0.74916666666666665</v>
      </c>
      <c r="V41" s="73">
        <f t="shared" ca="1" si="22"/>
        <v>0.74916666666666665</v>
      </c>
      <c r="W41" s="73">
        <f t="shared" ca="1" si="22"/>
        <v>0.74916666666666665</v>
      </c>
      <c r="X41" s="73">
        <f t="shared" ca="1" si="22"/>
        <v>0.74916666666666665</v>
      </c>
      <c r="Y41" s="73">
        <f t="shared" ca="1" si="22"/>
        <v>0.74916666666666665</v>
      </c>
      <c r="Z41" s="73">
        <f t="shared" ca="1" si="22"/>
        <v>0.74916666666666665</v>
      </c>
      <c r="AA41" s="73">
        <f t="shared" ca="1" si="22"/>
        <v>0</v>
      </c>
      <c r="AB41" s="73">
        <f t="shared" ca="1" si="22"/>
        <v>0</v>
      </c>
      <c r="AC41" s="73">
        <f t="shared" ca="1" si="22"/>
        <v>0</v>
      </c>
      <c r="AD41" s="73">
        <f t="shared" ca="1" si="22"/>
        <v>0</v>
      </c>
      <c r="AE41" s="73">
        <f t="shared" ca="1" si="22"/>
        <v>0</v>
      </c>
      <c r="AF41" s="73">
        <f t="shared" ca="1" si="22"/>
        <v>0</v>
      </c>
      <c r="AG41" s="73">
        <f t="shared" ca="1" si="22"/>
        <v>0</v>
      </c>
      <c r="AH41" s="73">
        <f t="shared" ca="1" si="22"/>
        <v>0</v>
      </c>
      <c r="AI41" s="73">
        <f t="shared" ca="1" si="22"/>
        <v>0</v>
      </c>
      <c r="AJ41" s="73">
        <f t="shared" ca="1" si="22"/>
        <v>0</v>
      </c>
      <c r="AK41" s="73">
        <f t="shared" ca="1" si="22"/>
        <v>0</v>
      </c>
      <c r="AL41" s="73">
        <f t="shared" ca="1" si="22"/>
        <v>0</v>
      </c>
      <c r="AM41" s="73">
        <f t="shared" ca="1" si="22"/>
        <v>0</v>
      </c>
      <c r="AN41" s="73">
        <f t="shared" ca="1" si="22"/>
        <v>0</v>
      </c>
      <c r="AO41" s="73">
        <f t="shared" ca="1" si="22"/>
        <v>0</v>
      </c>
      <c r="AP41" s="73">
        <f t="shared" ca="1" si="22"/>
        <v>0</v>
      </c>
    </row>
    <row r="42" spans="2:42" ht="12.75" customHeight="1">
      <c r="B42" s="13" t="s">
        <v>48</v>
      </c>
      <c r="C42" s="73">
        <f ca="1">IF(AND(C$5&lt;=Selection!$G$23+Selection!$G$26,C$5&gt;Selection!$G$26),Selection!$G$16*(1+Selection!$G$20)^(C40-$C$40),0)</f>
        <v>0.7</v>
      </c>
      <c r="D42" s="73">
        <f ca="1">IF(AND(D$5&lt;=Selection!$G$23+Selection!$G$26,D$5&gt;Selection!$G$26),Selection!$G$16*(1+Selection!$G$20)^(D40-$C$40),0)</f>
        <v>0.72099999999999997</v>
      </c>
      <c r="E42" s="73">
        <f ca="1">IF(AND(E$5&lt;=Selection!$G$23+Selection!$G$26,E$5&gt;Selection!$G$26),Selection!$G$16*(1+Selection!$G$20)^(E40-$C$40),0)</f>
        <v>0.7426299999999999</v>
      </c>
      <c r="F42" s="73">
        <f ca="1">IF(AND(F$5&lt;=Selection!$G$23+Selection!$G$26,F$5&gt;Selection!$G$26),Selection!$G$16*(1+Selection!$G$20)^(F40-$C$40),0)</f>
        <v>0.7649089</v>
      </c>
      <c r="G42" s="73">
        <f ca="1">IF(AND(G$5&lt;=Selection!$G$23+Selection!$G$26,G$5&gt;Selection!$G$26),Selection!$G$16*(1+Selection!$G$20)^(G40-$C$40),0)</f>
        <v>0.78785616699999994</v>
      </c>
      <c r="H42" s="73">
        <f ca="1">IF(AND(H$5&lt;=Selection!$G$23+Selection!$G$26,H$5&gt;Selection!$G$26),Selection!$G$16*(1+Selection!$G$20)^(H40-$C$40),0)</f>
        <v>0.81149185200999985</v>
      </c>
      <c r="I42" s="73">
        <f ca="1">IF(AND(I$5&lt;=Selection!$G$23+Selection!$G$26,I$5&gt;Selection!$G$26),Selection!$G$16*(1+Selection!$G$20)^(I40-$C$40),0)</f>
        <v>0.83583660757029987</v>
      </c>
      <c r="J42" s="73">
        <f ca="1">IF(AND(J$5&lt;=Selection!$G$23+Selection!$G$26,J$5&gt;Selection!$G$26),Selection!$G$16*(1+Selection!$G$20)^(J40-$C$40),0)</f>
        <v>0.86091170579740894</v>
      </c>
      <c r="K42" s="73">
        <f ca="1">IF(AND(K$5&lt;=Selection!$G$23+Selection!$G$26,K$5&gt;Selection!$G$26),Selection!$G$16*(1+Selection!$G$20)^(K40-$C$40),0)</f>
        <v>0.88673905697133104</v>
      </c>
      <c r="L42" s="73">
        <f ca="1">IF(AND(L$5&lt;=Selection!$G$23+Selection!$G$26,L$5&gt;Selection!$G$26),Selection!$G$16*(1+Selection!$G$20)^(L40-$C$40),0)</f>
        <v>0.91334122868047107</v>
      </c>
      <c r="M42" s="73">
        <f ca="1">IF(AND(M$5&lt;=Selection!$G$23+Selection!$G$26,M$5&gt;Selection!$G$26),Selection!$G$16*(1+Selection!$G$20)^(M40-$C$40),0)</f>
        <v>0.94074146554088522</v>
      </c>
      <c r="N42" s="73">
        <f ca="1">IF(AND(N$5&lt;=Selection!$G$23+Selection!$G$26,N$5&gt;Selection!$G$26),Selection!$G$16*(1+Selection!$G$20)^(N40-$C$40),0)</f>
        <v>0.96896370950711175</v>
      </c>
      <c r="O42" s="73">
        <f ca="1">IF(AND(O$5&lt;=Selection!$G$23+Selection!$G$26,O$5&gt;Selection!$G$26),Selection!$G$16*(1+Selection!$G$20)^(O40-$C$40),0)</f>
        <v>0.99803262079232502</v>
      </c>
      <c r="P42" s="73">
        <f ca="1">IF(AND(P$5&lt;=Selection!$G$23+Selection!$G$26,P$5&gt;Selection!$G$26),Selection!$G$16*(1+Selection!$G$20)^(P40-$C$40),0)</f>
        <v>1.0279735994160948</v>
      </c>
      <c r="Q42" s="73">
        <f ca="1">IF(AND(Q$5&lt;=Selection!$G$23+Selection!$G$26,Q$5&gt;Selection!$G$26),Selection!$G$16*(1+Selection!$G$20)^(Q40-$C$40),0)</f>
        <v>1.0588128073985776</v>
      </c>
      <c r="R42" s="73">
        <f ca="1">IF(AND(R$5&lt;=Selection!$G$23+Selection!$G$26,R$5&gt;Selection!$G$26),Selection!$G$16*(1+Selection!$G$20)^(R40-$C$40),0)</f>
        <v>1.0905771916205351</v>
      </c>
      <c r="S42" s="73">
        <f ca="1">IF(AND(S$5&lt;=Selection!$G$23+Selection!$G$26,S$5&gt;Selection!$G$26),Selection!$G$16*(1+Selection!$G$20)^(S40-$C$40),0)</f>
        <v>1.1232945073691509</v>
      </c>
      <c r="T42" s="73">
        <f ca="1">IF(AND(T$5&lt;=Selection!$G$23+Selection!$G$26,T$5&gt;Selection!$G$26),Selection!$G$16*(1+Selection!$G$20)^(T40-$C$40),0)</f>
        <v>1.1569933425902255</v>
      </c>
      <c r="U42" s="73">
        <f ca="1">IF(AND(U$5&lt;=Selection!$G$23+Selection!$G$26,U$5&gt;Selection!$G$26),Selection!$G$16*(1+Selection!$G$20)^(U40-$C$40),0)</f>
        <v>1.1917031428679321</v>
      </c>
      <c r="V42" s="73">
        <f ca="1">IF(AND(V$5&lt;=Selection!$G$23+Selection!$G$26,V$5&gt;Selection!$G$26),Selection!$G$16*(1+Selection!$G$20)^(V40-$C$40),0)</f>
        <v>1.2274542371539701</v>
      </c>
      <c r="W42" s="73">
        <f ca="1">IF(AND(W$5&lt;=Selection!$G$23+Selection!$G$26,W$5&gt;Selection!$G$26),Selection!$G$16*(1+Selection!$G$20)^(W40-$C$40),0)</f>
        <v>1.2642778642685892</v>
      </c>
      <c r="X42" s="73">
        <f ca="1">IF(AND(X$5&lt;=Selection!$G$23+Selection!$G$26,X$5&gt;Selection!$G$26),Selection!$G$16*(1+Selection!$G$20)^(X40-$C$40),0)</f>
        <v>1.3022062001966468</v>
      </c>
      <c r="Y42" s="73">
        <f ca="1">IF(AND(Y$5&lt;=Selection!$G$23+Selection!$G$26,Y$5&gt;Selection!$G$26),Selection!$G$16*(1+Selection!$G$20)^(Y40-$C$40),0)</f>
        <v>1.3412723862025462</v>
      </c>
      <c r="Z42" s="73">
        <f ca="1">IF(AND(Z$5&lt;=Selection!$G$23+Selection!$G$26,Z$5&gt;Selection!$G$26),Selection!$G$16*(1+Selection!$G$20)^(Z40-$C$40),0)</f>
        <v>1.3815105577886226</v>
      </c>
      <c r="AA42" s="73">
        <f ca="1">IF(AND(AA$5&lt;=Selection!$G$23+Selection!$G$26,AA$5&gt;Selection!$G$26),Selection!$G$16*(1+Selection!$G$20)^(AA40-$C$40),0)</f>
        <v>0</v>
      </c>
      <c r="AB42" s="73">
        <f ca="1">IF(AND(AB$5&lt;=Selection!$G$23+Selection!$G$26,AB$5&gt;Selection!$G$26),Selection!$G$16*(1+Selection!$G$20)^(AB40-$C$40),0)</f>
        <v>0</v>
      </c>
      <c r="AC42" s="73">
        <f ca="1">IF(AND(AC$5&lt;=Selection!$G$23+Selection!$G$26,AC$5&gt;Selection!$G$26),Selection!$G$16*(1+Selection!$G$20)^(AC40-$C$40),0)</f>
        <v>0</v>
      </c>
      <c r="AD42" s="73">
        <f ca="1">IF(AND(AD$5&lt;=Selection!$G$23+Selection!$G$26,AD$5&gt;Selection!$G$26),Selection!$G$16*(1+Selection!$G$20)^(AD40-$C$40),0)</f>
        <v>0</v>
      </c>
      <c r="AE42" s="73">
        <f ca="1">IF(AND(AE$5&lt;=Selection!$G$23+Selection!$G$26,AE$5&gt;Selection!$G$26),Selection!$G$16*(1+Selection!$G$20)^(AE40-$C$40),0)</f>
        <v>0</v>
      </c>
      <c r="AF42" s="73">
        <f ca="1">IF(AND(AF$5&lt;=Selection!$G$23+Selection!$G$26,AF$5&gt;Selection!$G$26),Selection!$G$16*(1+Selection!$G$20)^(AF40-$C$40),0)</f>
        <v>0</v>
      </c>
      <c r="AG42" s="73">
        <f ca="1">IF(AND(AG$5&lt;=Selection!$G$23+Selection!$G$26,AG$5&gt;Selection!$G$26),Selection!$G$16*(1+Selection!$G$20)^(AG40-$C$40),0)</f>
        <v>0</v>
      </c>
      <c r="AH42" s="73">
        <f ca="1">IF(AND(AH$5&lt;=Selection!$G$23+Selection!$G$26,AH$5&gt;Selection!$G$26),Selection!$G$16*(1+Selection!$G$20)^(AH40-$C$40),0)</f>
        <v>0</v>
      </c>
      <c r="AI42" s="73">
        <f ca="1">IF(AND(AI$5&lt;=Selection!$G$23+Selection!$G$26,AI$5&gt;Selection!$G$26),Selection!$G$16*(1+Selection!$G$20)^(AI40-$C$40),0)</f>
        <v>0</v>
      </c>
      <c r="AJ42" s="73">
        <f ca="1">IF(AND(AJ$5&lt;=Selection!$G$23+Selection!$G$26,AJ$5&gt;Selection!$G$26),Selection!$G$16*(1+Selection!$G$20)^(AJ40-$C$40),0)</f>
        <v>0</v>
      </c>
      <c r="AK42" s="73">
        <f ca="1">IF(AND(AK$5&lt;=Selection!$G$23+Selection!$G$26,AK$5&gt;Selection!$G$26),Selection!$G$16*(1+Selection!$G$20)^(AK40-$C$40),0)</f>
        <v>0</v>
      </c>
      <c r="AL42" s="73">
        <f ca="1">IF(AND(AL$5&lt;=Selection!$G$23+Selection!$G$26,AL$5&gt;Selection!$G$26),Selection!$G$16*(1+Selection!$G$20)^(AL40-$C$40),0)</f>
        <v>0</v>
      </c>
      <c r="AM42" s="73">
        <f ca="1">IF(AND(AM$5&lt;=Selection!$G$23+Selection!$G$26,AM$5&gt;Selection!$G$26),Selection!$G$16*(1+Selection!$G$20)^(AM40-$C$40),0)</f>
        <v>0</v>
      </c>
      <c r="AN42" s="73">
        <f ca="1">IF(AND(AN$5&lt;=Selection!$G$23+Selection!$G$26,AN$5&gt;Selection!$G$26),Selection!$G$16*(1+Selection!$G$20)^(AN40-$C$40),0)</f>
        <v>0</v>
      </c>
      <c r="AO42" s="73">
        <f ca="1">IF(AND(AO$5&lt;=Selection!$G$23+Selection!$G$26,AO$5&gt;Selection!$G$26),Selection!$G$16*(1+Selection!$G$20)^(AO40-$C$40),0)</f>
        <v>0</v>
      </c>
      <c r="AP42" s="73">
        <f ca="1">IF(AND(AP$5&lt;=Selection!$G$23+Selection!$G$26,AP$5&gt;Selection!$G$26),Selection!$G$16*(1+Selection!$G$20)^(AP40-$C$40),0)</f>
        <v>0</v>
      </c>
    </row>
    <row r="43" spans="2:42" ht="12.75" customHeight="1">
      <c r="B43" s="13" t="str">
        <f t="shared" ref="B43:AP43" si="23">B29</f>
        <v>Debt Component of Revenue Requirement</v>
      </c>
      <c r="C43" s="73">
        <f t="shared" ca="1" si="23"/>
        <v>0.77663888927083313</v>
      </c>
      <c r="D43" s="73">
        <f t="shared" ca="1" si="23"/>
        <v>0.74287198104166652</v>
      </c>
      <c r="E43" s="73">
        <f t="shared" ca="1" si="23"/>
        <v>0.7091050728124999</v>
      </c>
      <c r="F43" s="73">
        <f t="shared" ca="1" si="23"/>
        <v>0.67533816458333329</v>
      </c>
      <c r="G43" s="73">
        <f t="shared" ca="1" si="23"/>
        <v>0.64157125635416656</v>
      </c>
      <c r="H43" s="73">
        <f t="shared" ca="1" si="23"/>
        <v>0.60780434812499984</v>
      </c>
      <c r="I43" s="73">
        <f t="shared" ca="1" si="23"/>
        <v>0.57403743989583322</v>
      </c>
      <c r="J43" s="73">
        <f t="shared" ca="1" si="23"/>
        <v>0.54027053166666661</v>
      </c>
      <c r="K43" s="73">
        <f t="shared" ca="1" si="23"/>
        <v>0.50650362343749988</v>
      </c>
      <c r="L43" s="73">
        <f t="shared" ca="1" si="23"/>
        <v>0.47273671520833321</v>
      </c>
      <c r="M43" s="73">
        <f t="shared" ca="1" si="23"/>
        <v>0.4389698069791666</v>
      </c>
      <c r="N43" s="73">
        <f t="shared" ca="1" si="23"/>
        <v>0.40520289874999993</v>
      </c>
      <c r="O43" s="73">
        <f t="shared" ca="1" si="23"/>
        <v>0.37143599052083326</v>
      </c>
      <c r="P43" s="73">
        <f t="shared" ca="1" si="23"/>
        <v>0.33766908229166653</v>
      </c>
      <c r="Q43" s="73">
        <f t="shared" ca="1" si="23"/>
        <v>0.30390217406249986</v>
      </c>
      <c r="R43" s="73">
        <f t="shared" ca="1" si="23"/>
        <v>0.27013526583333314</v>
      </c>
      <c r="S43" s="73">
        <f t="shared" ca="1" si="23"/>
        <v>0.23636835760416647</v>
      </c>
      <c r="T43" s="73">
        <f t="shared" ca="1" si="23"/>
        <v>0.20260144937499977</v>
      </c>
      <c r="U43" s="73">
        <f t="shared" ca="1" si="23"/>
        <v>0.16883454114583307</v>
      </c>
      <c r="V43" s="73">
        <f t="shared" ca="1" si="23"/>
        <v>0.13506763291666637</v>
      </c>
      <c r="W43" s="73">
        <f t="shared" ca="1" si="23"/>
        <v>0.10130072468749968</v>
      </c>
      <c r="X43" s="73">
        <f t="shared" ca="1" si="23"/>
        <v>6.7533816458333062E-2</v>
      </c>
      <c r="Y43" s="73">
        <f t="shared" ca="1" si="23"/>
        <v>3.3766908229166372E-2</v>
      </c>
      <c r="Z43" s="73">
        <f t="shared" ca="1" si="23"/>
        <v>0</v>
      </c>
      <c r="AA43" s="73">
        <f t="shared" ca="1" si="23"/>
        <v>0</v>
      </c>
      <c r="AB43" s="73">
        <f t="shared" ca="1" si="23"/>
        <v>0</v>
      </c>
      <c r="AC43" s="73">
        <f t="shared" ca="1" si="23"/>
        <v>0</v>
      </c>
      <c r="AD43" s="73">
        <f t="shared" ca="1" si="23"/>
        <v>0</v>
      </c>
      <c r="AE43" s="73">
        <f t="shared" ca="1" si="23"/>
        <v>0</v>
      </c>
      <c r="AF43" s="73">
        <f t="shared" ca="1" si="23"/>
        <v>0</v>
      </c>
      <c r="AG43" s="73">
        <f t="shared" ca="1" si="23"/>
        <v>0</v>
      </c>
      <c r="AH43" s="73">
        <f t="shared" ca="1" si="23"/>
        <v>0</v>
      </c>
      <c r="AI43" s="73">
        <f t="shared" ca="1" si="23"/>
        <v>0</v>
      </c>
      <c r="AJ43" s="73">
        <f t="shared" ca="1" si="23"/>
        <v>0</v>
      </c>
      <c r="AK43" s="73">
        <f t="shared" ca="1" si="23"/>
        <v>0</v>
      </c>
      <c r="AL43" s="73">
        <f t="shared" ca="1" si="23"/>
        <v>0</v>
      </c>
      <c r="AM43" s="73">
        <f t="shared" ca="1" si="23"/>
        <v>0</v>
      </c>
      <c r="AN43" s="73">
        <f t="shared" ca="1" si="23"/>
        <v>0</v>
      </c>
      <c r="AO43" s="73">
        <f t="shared" ca="1" si="23"/>
        <v>0</v>
      </c>
      <c r="AP43" s="73">
        <f t="shared" ca="1" si="23"/>
        <v>0</v>
      </c>
    </row>
    <row r="44" spans="2:42" ht="12.75" customHeight="1">
      <c r="B44" s="13" t="str">
        <f t="shared" ref="B44:AP44" si="24">B23</f>
        <v>Equity Component of Revenue Requirement</v>
      </c>
      <c r="C44" s="73">
        <f t="shared" ca="1" si="24"/>
        <v>0</v>
      </c>
      <c r="D44" s="73">
        <f t="shared" ca="1" si="24"/>
        <v>0</v>
      </c>
      <c r="E44" s="73">
        <f t="shared" ca="1" si="24"/>
        <v>0</v>
      </c>
      <c r="F44" s="73">
        <f t="shared" ca="1" si="24"/>
        <v>0</v>
      </c>
      <c r="G44" s="73">
        <f t="shared" ca="1" si="24"/>
        <v>0</v>
      </c>
      <c r="H44" s="73">
        <f t="shared" ca="1" si="24"/>
        <v>0</v>
      </c>
      <c r="I44" s="73">
        <f t="shared" ca="1" si="24"/>
        <v>0</v>
      </c>
      <c r="J44" s="73">
        <f t="shared" ca="1" si="24"/>
        <v>0</v>
      </c>
      <c r="K44" s="73">
        <f t="shared" ca="1" si="24"/>
        <v>0</v>
      </c>
      <c r="L44" s="73">
        <f t="shared" ca="1" si="24"/>
        <v>0</v>
      </c>
      <c r="M44" s="73">
        <f t="shared" ca="1" si="24"/>
        <v>0</v>
      </c>
      <c r="N44" s="73">
        <f t="shared" ca="1" si="24"/>
        <v>0</v>
      </c>
      <c r="O44" s="73">
        <f t="shared" ca="1" si="24"/>
        <v>0</v>
      </c>
      <c r="P44" s="73">
        <f t="shared" ca="1" si="24"/>
        <v>0</v>
      </c>
      <c r="Q44" s="73">
        <f t="shared" ca="1" si="24"/>
        <v>0</v>
      </c>
      <c r="R44" s="73">
        <f t="shared" ca="1" si="24"/>
        <v>0</v>
      </c>
      <c r="S44" s="73">
        <f t="shared" ca="1" si="24"/>
        <v>0</v>
      </c>
      <c r="T44" s="73">
        <f t="shared" ca="1" si="24"/>
        <v>0</v>
      </c>
      <c r="U44" s="73">
        <f t="shared" ca="1" si="24"/>
        <v>0</v>
      </c>
      <c r="V44" s="73">
        <f t="shared" ca="1" si="24"/>
        <v>0</v>
      </c>
      <c r="W44" s="73">
        <f t="shared" ca="1" si="24"/>
        <v>0</v>
      </c>
      <c r="X44" s="73">
        <f t="shared" ca="1" si="24"/>
        <v>0</v>
      </c>
      <c r="Y44" s="73">
        <f t="shared" ca="1" si="24"/>
        <v>0</v>
      </c>
      <c r="Z44" s="73">
        <f t="shared" ca="1" si="24"/>
        <v>0</v>
      </c>
      <c r="AA44" s="73">
        <f t="shared" ca="1" si="24"/>
        <v>0</v>
      </c>
      <c r="AB44" s="73">
        <f t="shared" ca="1" si="24"/>
        <v>0</v>
      </c>
      <c r="AC44" s="73">
        <f t="shared" ca="1" si="24"/>
        <v>0</v>
      </c>
      <c r="AD44" s="73">
        <f t="shared" ca="1" si="24"/>
        <v>0</v>
      </c>
      <c r="AE44" s="73">
        <f t="shared" ca="1" si="24"/>
        <v>0</v>
      </c>
      <c r="AF44" s="73">
        <f t="shared" ca="1" si="24"/>
        <v>0</v>
      </c>
      <c r="AG44" s="73">
        <f t="shared" ca="1" si="24"/>
        <v>0</v>
      </c>
      <c r="AH44" s="73">
        <f t="shared" ca="1" si="24"/>
        <v>0</v>
      </c>
      <c r="AI44" s="73">
        <f t="shared" ca="1" si="24"/>
        <v>0</v>
      </c>
      <c r="AJ44" s="73">
        <f t="shared" ca="1" si="24"/>
        <v>0</v>
      </c>
      <c r="AK44" s="73">
        <f t="shared" ca="1" si="24"/>
        <v>0</v>
      </c>
      <c r="AL44" s="73">
        <f t="shared" ca="1" si="24"/>
        <v>0</v>
      </c>
      <c r="AM44" s="73">
        <f t="shared" ca="1" si="24"/>
        <v>0</v>
      </c>
      <c r="AN44" s="73">
        <f t="shared" ca="1" si="24"/>
        <v>0</v>
      </c>
      <c r="AO44" s="73">
        <f t="shared" ca="1" si="24"/>
        <v>0</v>
      </c>
      <c r="AP44" s="73">
        <f t="shared" ca="1" si="24"/>
        <v>0</v>
      </c>
    </row>
    <row r="45" spans="2:42" ht="12.75" customHeight="1">
      <c r="B45" s="13" t="str">
        <f t="shared" ref="B45:AP45" si="25">B33</f>
        <v>Income Tax Component of Revenue Requirement</v>
      </c>
      <c r="C45" s="73">
        <f t="shared" ca="1" si="25"/>
        <v>0</v>
      </c>
      <c r="D45" s="73">
        <f t="shared" ca="1" si="25"/>
        <v>0</v>
      </c>
      <c r="E45" s="73">
        <f t="shared" ca="1" si="25"/>
        <v>0</v>
      </c>
      <c r="F45" s="73">
        <f t="shared" ca="1" si="25"/>
        <v>0</v>
      </c>
      <c r="G45" s="73">
        <f t="shared" ca="1" si="25"/>
        <v>0</v>
      </c>
      <c r="H45" s="73">
        <f t="shared" ca="1" si="25"/>
        <v>0</v>
      </c>
      <c r="I45" s="73">
        <f t="shared" ca="1" si="25"/>
        <v>0</v>
      </c>
      <c r="J45" s="73">
        <f t="shared" ca="1" si="25"/>
        <v>0</v>
      </c>
      <c r="K45" s="73">
        <f t="shared" ca="1" si="25"/>
        <v>0</v>
      </c>
      <c r="L45" s="73">
        <f t="shared" ca="1" si="25"/>
        <v>0</v>
      </c>
      <c r="M45" s="73">
        <f t="shared" ca="1" si="25"/>
        <v>0</v>
      </c>
      <c r="N45" s="73">
        <f t="shared" ca="1" si="25"/>
        <v>0</v>
      </c>
      <c r="O45" s="73">
        <f t="shared" ca="1" si="25"/>
        <v>0</v>
      </c>
      <c r="P45" s="73">
        <f t="shared" ca="1" si="25"/>
        <v>0</v>
      </c>
      <c r="Q45" s="73">
        <f t="shared" ca="1" si="25"/>
        <v>0</v>
      </c>
      <c r="R45" s="73">
        <f t="shared" ca="1" si="25"/>
        <v>0</v>
      </c>
      <c r="S45" s="73">
        <f t="shared" ca="1" si="25"/>
        <v>0</v>
      </c>
      <c r="T45" s="73">
        <f t="shared" ca="1" si="25"/>
        <v>0</v>
      </c>
      <c r="U45" s="73">
        <f t="shared" ca="1" si="25"/>
        <v>0</v>
      </c>
      <c r="V45" s="73">
        <f t="shared" ca="1" si="25"/>
        <v>0</v>
      </c>
      <c r="W45" s="73">
        <f t="shared" ca="1" si="25"/>
        <v>0</v>
      </c>
      <c r="X45" s="73">
        <f t="shared" ca="1" si="25"/>
        <v>0</v>
      </c>
      <c r="Y45" s="73">
        <f t="shared" ca="1" si="25"/>
        <v>0</v>
      </c>
      <c r="Z45" s="73">
        <f t="shared" ca="1" si="25"/>
        <v>0</v>
      </c>
      <c r="AA45" s="73">
        <f t="shared" ca="1" si="25"/>
        <v>0</v>
      </c>
      <c r="AB45" s="73">
        <f t="shared" ca="1" si="25"/>
        <v>0</v>
      </c>
      <c r="AC45" s="73">
        <f t="shared" ca="1" si="25"/>
        <v>0</v>
      </c>
      <c r="AD45" s="73">
        <f t="shared" ca="1" si="25"/>
        <v>0</v>
      </c>
      <c r="AE45" s="73">
        <f t="shared" ca="1" si="25"/>
        <v>0</v>
      </c>
      <c r="AF45" s="73">
        <f t="shared" ca="1" si="25"/>
        <v>0</v>
      </c>
      <c r="AG45" s="73">
        <f t="shared" ca="1" si="25"/>
        <v>0</v>
      </c>
      <c r="AH45" s="73">
        <f t="shared" ca="1" si="25"/>
        <v>0</v>
      </c>
      <c r="AI45" s="73">
        <f t="shared" ca="1" si="25"/>
        <v>0</v>
      </c>
      <c r="AJ45" s="73">
        <f t="shared" ca="1" si="25"/>
        <v>0</v>
      </c>
      <c r="AK45" s="73">
        <f t="shared" ca="1" si="25"/>
        <v>0</v>
      </c>
      <c r="AL45" s="73">
        <f t="shared" ca="1" si="25"/>
        <v>0</v>
      </c>
      <c r="AM45" s="73">
        <f t="shared" ca="1" si="25"/>
        <v>0</v>
      </c>
      <c r="AN45" s="73">
        <f t="shared" ca="1" si="25"/>
        <v>0</v>
      </c>
      <c r="AO45" s="73">
        <f t="shared" ca="1" si="25"/>
        <v>0</v>
      </c>
      <c r="AP45" s="73">
        <f t="shared" ca="1" si="25"/>
        <v>0</v>
      </c>
    </row>
    <row r="46" spans="2:42" ht="12.75" customHeight="1">
      <c r="B46" s="13" t="s">
        <v>49</v>
      </c>
      <c r="C46" s="73">
        <f t="shared" ref="C46:AP46" ca="1" si="26">C38</f>
        <v>0</v>
      </c>
      <c r="D46" s="73">
        <f t="shared" ca="1" si="26"/>
        <v>0</v>
      </c>
      <c r="E46" s="73">
        <f t="shared" ca="1" si="26"/>
        <v>0</v>
      </c>
      <c r="F46" s="73">
        <f t="shared" ca="1" si="26"/>
        <v>0</v>
      </c>
      <c r="G46" s="73">
        <f t="shared" ca="1" si="26"/>
        <v>0</v>
      </c>
      <c r="H46" s="73">
        <f t="shared" ca="1" si="26"/>
        <v>0</v>
      </c>
      <c r="I46" s="73">
        <f t="shared" ca="1" si="26"/>
        <v>0</v>
      </c>
      <c r="J46" s="73">
        <f t="shared" ca="1" si="26"/>
        <v>0</v>
      </c>
      <c r="K46" s="73">
        <f t="shared" ca="1" si="26"/>
        <v>0</v>
      </c>
      <c r="L46" s="73">
        <f t="shared" ca="1" si="26"/>
        <v>0</v>
      </c>
      <c r="M46" s="73">
        <f t="shared" ca="1" si="26"/>
        <v>0</v>
      </c>
      <c r="N46" s="73">
        <f t="shared" ca="1" si="26"/>
        <v>0</v>
      </c>
      <c r="O46" s="73">
        <f t="shared" ca="1" si="26"/>
        <v>0</v>
      </c>
      <c r="P46" s="73">
        <f t="shared" ca="1" si="26"/>
        <v>0</v>
      </c>
      <c r="Q46" s="73">
        <f t="shared" ca="1" si="26"/>
        <v>0</v>
      </c>
      <c r="R46" s="73">
        <f t="shared" ca="1" si="26"/>
        <v>0</v>
      </c>
      <c r="S46" s="73">
        <f t="shared" ca="1" si="26"/>
        <v>0</v>
      </c>
      <c r="T46" s="73">
        <f t="shared" ca="1" si="26"/>
        <v>0</v>
      </c>
      <c r="U46" s="73">
        <f t="shared" ca="1" si="26"/>
        <v>0</v>
      </c>
      <c r="V46" s="73">
        <f t="shared" ca="1" si="26"/>
        <v>0</v>
      </c>
      <c r="W46" s="73">
        <f t="shared" ca="1" si="26"/>
        <v>0</v>
      </c>
      <c r="X46" s="73">
        <f t="shared" ca="1" si="26"/>
        <v>0</v>
      </c>
      <c r="Y46" s="73">
        <f t="shared" ca="1" si="26"/>
        <v>0</v>
      </c>
      <c r="Z46" s="73">
        <f t="shared" ca="1" si="26"/>
        <v>0</v>
      </c>
      <c r="AA46" s="73">
        <f t="shared" ca="1" si="26"/>
        <v>0</v>
      </c>
      <c r="AB46" s="73">
        <f t="shared" ca="1" si="26"/>
        <v>0</v>
      </c>
      <c r="AC46" s="73">
        <f t="shared" ca="1" si="26"/>
        <v>0</v>
      </c>
      <c r="AD46" s="73">
        <f t="shared" ca="1" si="26"/>
        <v>0</v>
      </c>
      <c r="AE46" s="73">
        <f t="shared" ca="1" si="26"/>
        <v>0</v>
      </c>
      <c r="AF46" s="73">
        <f t="shared" ca="1" si="26"/>
        <v>0</v>
      </c>
      <c r="AG46" s="73">
        <f t="shared" ca="1" si="26"/>
        <v>0</v>
      </c>
      <c r="AH46" s="73">
        <f t="shared" ca="1" si="26"/>
        <v>0</v>
      </c>
      <c r="AI46" s="73">
        <f t="shared" ca="1" si="26"/>
        <v>0</v>
      </c>
      <c r="AJ46" s="73">
        <f t="shared" ca="1" si="26"/>
        <v>0</v>
      </c>
      <c r="AK46" s="73">
        <f t="shared" ca="1" si="26"/>
        <v>0</v>
      </c>
      <c r="AL46" s="73">
        <f t="shared" ca="1" si="26"/>
        <v>0</v>
      </c>
      <c r="AM46" s="73">
        <f t="shared" ca="1" si="26"/>
        <v>0</v>
      </c>
      <c r="AN46" s="73">
        <f t="shared" ca="1" si="26"/>
        <v>0</v>
      </c>
      <c r="AO46" s="73">
        <f t="shared" ca="1" si="26"/>
        <v>0</v>
      </c>
      <c r="AP46" s="73">
        <f t="shared" ca="1" si="26"/>
        <v>0</v>
      </c>
    </row>
    <row r="47" spans="2:42" ht="12.75" customHeight="1">
      <c r="B47" s="13" t="s">
        <v>50</v>
      </c>
      <c r="C47" s="73">
        <f ca="1">SUM(C41:C46)</f>
        <v>2.2258055559374998</v>
      </c>
      <c r="D47" s="73">
        <f t="shared" ref="D47:AP47" ca="1" si="27">SUM(D41:D46)</f>
        <v>2.2130386477083333</v>
      </c>
      <c r="E47" s="73">
        <f t="shared" ca="1" si="27"/>
        <v>2.2009017394791668</v>
      </c>
      <c r="F47" s="73">
        <f t="shared" ca="1" si="27"/>
        <v>2.1894137312499997</v>
      </c>
      <c r="G47" s="73">
        <f t="shared" ca="1" si="27"/>
        <v>2.1785940900208334</v>
      </c>
      <c r="H47" s="73">
        <f t="shared" ca="1" si="27"/>
        <v>2.1684628668016663</v>
      </c>
      <c r="I47" s="73">
        <f t="shared" ca="1" si="27"/>
        <v>2.1590407141327996</v>
      </c>
      <c r="J47" s="73">
        <f t="shared" ca="1" si="27"/>
        <v>2.1503489041307424</v>
      </c>
      <c r="K47" s="73">
        <f t="shared" ca="1" si="27"/>
        <v>2.1424093470754975</v>
      </c>
      <c r="L47" s="73">
        <f t="shared" ca="1" si="27"/>
        <v>2.1352446105554708</v>
      </c>
      <c r="M47" s="73">
        <f t="shared" ca="1" si="27"/>
        <v>2.1288779391867187</v>
      </c>
      <c r="N47" s="73">
        <f t="shared" ca="1" si="27"/>
        <v>2.1233332749237781</v>
      </c>
      <c r="O47" s="73">
        <f t="shared" ca="1" si="27"/>
        <v>2.1186352779798248</v>
      </c>
      <c r="P47" s="73">
        <f t="shared" ca="1" si="27"/>
        <v>2.1148093483744277</v>
      </c>
      <c r="Q47" s="73">
        <f t="shared" ca="1" si="27"/>
        <v>2.1118816481277443</v>
      </c>
      <c r="R47" s="73">
        <f t="shared" ca="1" si="27"/>
        <v>2.1098791241205346</v>
      </c>
      <c r="S47" s="73">
        <f t="shared" ca="1" si="27"/>
        <v>2.1088295316399841</v>
      </c>
      <c r="T47" s="73">
        <f t="shared" ca="1" si="27"/>
        <v>2.1087614586318919</v>
      </c>
      <c r="U47" s="73">
        <f t="shared" ca="1" si="27"/>
        <v>2.1097043506804316</v>
      </c>
      <c r="V47" s="73">
        <f t="shared" ca="1" si="27"/>
        <v>2.1116885367373031</v>
      </c>
      <c r="W47" s="73">
        <f t="shared" ca="1" si="27"/>
        <v>2.1147452556227555</v>
      </c>
      <c r="X47" s="73">
        <f t="shared" ca="1" si="27"/>
        <v>2.1189066833216463</v>
      </c>
      <c r="Y47" s="73">
        <f t="shared" ca="1" si="27"/>
        <v>2.1242059610983794</v>
      </c>
      <c r="Z47" s="73">
        <f t="shared" ca="1" si="27"/>
        <v>2.1306772244552894</v>
      </c>
      <c r="AA47" s="73">
        <f t="shared" ca="1" si="27"/>
        <v>0</v>
      </c>
      <c r="AB47" s="73">
        <f t="shared" ca="1" si="27"/>
        <v>0</v>
      </c>
      <c r="AC47" s="73">
        <f t="shared" ca="1" si="27"/>
        <v>0</v>
      </c>
      <c r="AD47" s="73">
        <f t="shared" ca="1" si="27"/>
        <v>0</v>
      </c>
      <c r="AE47" s="73">
        <f t="shared" ca="1" si="27"/>
        <v>0</v>
      </c>
      <c r="AF47" s="73">
        <f t="shared" ca="1" si="27"/>
        <v>0</v>
      </c>
      <c r="AG47" s="73">
        <f t="shared" ca="1" si="27"/>
        <v>0</v>
      </c>
      <c r="AH47" s="73">
        <f t="shared" ca="1" si="27"/>
        <v>0</v>
      </c>
      <c r="AI47" s="73">
        <f t="shared" ca="1" si="27"/>
        <v>0</v>
      </c>
      <c r="AJ47" s="73">
        <f t="shared" ca="1" si="27"/>
        <v>0</v>
      </c>
      <c r="AK47" s="73">
        <f t="shared" ca="1" si="27"/>
        <v>0</v>
      </c>
      <c r="AL47" s="73">
        <f t="shared" ca="1" si="27"/>
        <v>0</v>
      </c>
      <c r="AM47" s="73">
        <f t="shared" ca="1" si="27"/>
        <v>0</v>
      </c>
      <c r="AN47" s="73">
        <f t="shared" ca="1" si="27"/>
        <v>0</v>
      </c>
      <c r="AO47" s="73">
        <f t="shared" ca="1" si="27"/>
        <v>0</v>
      </c>
      <c r="AP47" s="73">
        <f t="shared" ca="1" si="27"/>
        <v>0</v>
      </c>
    </row>
    <row r="48" spans="2:42" ht="12.75" customHeight="1">
      <c r="B48" s="13" t="s">
        <v>51</v>
      </c>
      <c r="C48" s="74">
        <f ca="1">+Selection!G36</f>
        <v>0</v>
      </c>
      <c r="D48" s="74">
        <f ca="1">C48</f>
        <v>0</v>
      </c>
      <c r="E48" s="74">
        <f t="shared" ref="E48:AP48" ca="1" si="28">D48</f>
        <v>0</v>
      </c>
      <c r="F48" s="74">
        <f t="shared" ca="1" si="28"/>
        <v>0</v>
      </c>
      <c r="G48" s="74">
        <f t="shared" ca="1" si="28"/>
        <v>0</v>
      </c>
      <c r="H48" s="74">
        <f t="shared" ca="1" si="28"/>
        <v>0</v>
      </c>
      <c r="I48" s="74">
        <f t="shared" ca="1" si="28"/>
        <v>0</v>
      </c>
      <c r="J48" s="74">
        <f t="shared" ca="1" si="28"/>
        <v>0</v>
      </c>
      <c r="K48" s="74">
        <f t="shared" ca="1" si="28"/>
        <v>0</v>
      </c>
      <c r="L48" s="74">
        <f t="shared" ca="1" si="28"/>
        <v>0</v>
      </c>
      <c r="M48" s="74">
        <f t="shared" ca="1" si="28"/>
        <v>0</v>
      </c>
      <c r="N48" s="74">
        <f t="shared" ca="1" si="28"/>
        <v>0</v>
      </c>
      <c r="O48" s="74">
        <f t="shared" ca="1" si="28"/>
        <v>0</v>
      </c>
      <c r="P48" s="74">
        <f t="shared" ca="1" si="28"/>
        <v>0</v>
      </c>
      <c r="Q48" s="74">
        <f t="shared" ca="1" si="28"/>
        <v>0</v>
      </c>
      <c r="R48" s="74">
        <f t="shared" ca="1" si="28"/>
        <v>0</v>
      </c>
      <c r="S48" s="74">
        <f t="shared" ca="1" si="28"/>
        <v>0</v>
      </c>
      <c r="T48" s="74">
        <f t="shared" ca="1" si="28"/>
        <v>0</v>
      </c>
      <c r="U48" s="74">
        <f t="shared" ca="1" si="28"/>
        <v>0</v>
      </c>
      <c r="V48" s="74">
        <f t="shared" ca="1" si="28"/>
        <v>0</v>
      </c>
      <c r="W48" s="74">
        <f t="shared" ca="1" si="28"/>
        <v>0</v>
      </c>
      <c r="X48" s="74">
        <f t="shared" ca="1" si="28"/>
        <v>0</v>
      </c>
      <c r="Y48" s="74">
        <f t="shared" ca="1" si="28"/>
        <v>0</v>
      </c>
      <c r="Z48" s="74">
        <f t="shared" ca="1" si="28"/>
        <v>0</v>
      </c>
      <c r="AA48" s="74">
        <f t="shared" ca="1" si="28"/>
        <v>0</v>
      </c>
      <c r="AB48" s="74">
        <f t="shared" ca="1" si="28"/>
        <v>0</v>
      </c>
      <c r="AC48" s="74">
        <f t="shared" ca="1" si="28"/>
        <v>0</v>
      </c>
      <c r="AD48" s="74">
        <f t="shared" ca="1" si="28"/>
        <v>0</v>
      </c>
      <c r="AE48" s="74">
        <f t="shared" ca="1" si="28"/>
        <v>0</v>
      </c>
      <c r="AF48" s="74">
        <f t="shared" ca="1" si="28"/>
        <v>0</v>
      </c>
      <c r="AG48" s="74">
        <f t="shared" ca="1" si="28"/>
        <v>0</v>
      </c>
      <c r="AH48" s="74">
        <f t="shared" ca="1" si="28"/>
        <v>0</v>
      </c>
      <c r="AI48" s="74">
        <f t="shared" ca="1" si="28"/>
        <v>0</v>
      </c>
      <c r="AJ48" s="74">
        <f t="shared" ca="1" si="28"/>
        <v>0</v>
      </c>
      <c r="AK48" s="74">
        <f t="shared" ca="1" si="28"/>
        <v>0</v>
      </c>
      <c r="AL48" s="74">
        <f t="shared" ca="1" si="28"/>
        <v>0</v>
      </c>
      <c r="AM48" s="74">
        <f t="shared" ca="1" si="28"/>
        <v>0</v>
      </c>
      <c r="AN48" s="74">
        <f t="shared" ca="1" si="28"/>
        <v>0</v>
      </c>
      <c r="AO48" s="74">
        <f t="shared" ca="1" si="28"/>
        <v>0</v>
      </c>
      <c r="AP48" s="74">
        <f t="shared" ca="1" si="28"/>
        <v>0</v>
      </c>
    </row>
    <row r="49" spans="2:42" ht="12.75" customHeight="1">
      <c r="B49" s="13" t="s">
        <v>52</v>
      </c>
      <c r="C49" s="75">
        <f ca="1">((1/(1-C48))-1)*C47</f>
        <v>0</v>
      </c>
      <c r="D49" s="75">
        <f t="shared" ref="D49:AP49" ca="1" si="29">((1/(1-D48))-1)*D47</f>
        <v>0</v>
      </c>
      <c r="E49" s="75">
        <f t="shared" ca="1" si="29"/>
        <v>0</v>
      </c>
      <c r="F49" s="75">
        <f t="shared" ca="1" si="29"/>
        <v>0</v>
      </c>
      <c r="G49" s="75">
        <f t="shared" ca="1" si="29"/>
        <v>0</v>
      </c>
      <c r="H49" s="75">
        <f t="shared" ca="1" si="29"/>
        <v>0</v>
      </c>
      <c r="I49" s="75">
        <f t="shared" ca="1" si="29"/>
        <v>0</v>
      </c>
      <c r="J49" s="75">
        <f t="shared" ca="1" si="29"/>
        <v>0</v>
      </c>
      <c r="K49" s="75">
        <f t="shared" ca="1" si="29"/>
        <v>0</v>
      </c>
      <c r="L49" s="75">
        <f t="shared" ca="1" si="29"/>
        <v>0</v>
      </c>
      <c r="M49" s="75">
        <f t="shared" ca="1" si="29"/>
        <v>0</v>
      </c>
      <c r="N49" s="75">
        <f t="shared" ca="1" si="29"/>
        <v>0</v>
      </c>
      <c r="O49" s="75">
        <f t="shared" ca="1" si="29"/>
        <v>0</v>
      </c>
      <c r="P49" s="75">
        <f t="shared" ca="1" si="29"/>
        <v>0</v>
      </c>
      <c r="Q49" s="75">
        <f t="shared" ca="1" si="29"/>
        <v>0</v>
      </c>
      <c r="R49" s="75">
        <f t="shared" ca="1" si="29"/>
        <v>0</v>
      </c>
      <c r="S49" s="75">
        <f t="shared" ca="1" si="29"/>
        <v>0</v>
      </c>
      <c r="T49" s="75">
        <f t="shared" ca="1" si="29"/>
        <v>0</v>
      </c>
      <c r="U49" s="75">
        <f t="shared" ca="1" si="29"/>
        <v>0</v>
      </c>
      <c r="V49" s="75">
        <f t="shared" ca="1" si="29"/>
        <v>0</v>
      </c>
      <c r="W49" s="75">
        <f t="shared" ca="1" si="29"/>
        <v>0</v>
      </c>
      <c r="X49" s="75">
        <f t="shared" ca="1" si="29"/>
        <v>0</v>
      </c>
      <c r="Y49" s="75">
        <f t="shared" ca="1" si="29"/>
        <v>0</v>
      </c>
      <c r="Z49" s="75">
        <f t="shared" ca="1" si="29"/>
        <v>0</v>
      </c>
      <c r="AA49" s="75">
        <f t="shared" ca="1" si="29"/>
        <v>0</v>
      </c>
      <c r="AB49" s="75">
        <f t="shared" ca="1" si="29"/>
        <v>0</v>
      </c>
      <c r="AC49" s="75">
        <f t="shared" ca="1" si="29"/>
        <v>0</v>
      </c>
      <c r="AD49" s="75">
        <f t="shared" ca="1" si="29"/>
        <v>0</v>
      </c>
      <c r="AE49" s="75">
        <f t="shared" ca="1" si="29"/>
        <v>0</v>
      </c>
      <c r="AF49" s="75">
        <f t="shared" ca="1" si="29"/>
        <v>0</v>
      </c>
      <c r="AG49" s="75">
        <f t="shared" ca="1" si="29"/>
        <v>0</v>
      </c>
      <c r="AH49" s="75">
        <f t="shared" ca="1" si="29"/>
        <v>0</v>
      </c>
      <c r="AI49" s="75">
        <f t="shared" ca="1" si="29"/>
        <v>0</v>
      </c>
      <c r="AJ49" s="75">
        <f t="shared" ca="1" si="29"/>
        <v>0</v>
      </c>
      <c r="AK49" s="75">
        <f t="shared" ca="1" si="29"/>
        <v>0</v>
      </c>
      <c r="AL49" s="75">
        <f t="shared" ca="1" si="29"/>
        <v>0</v>
      </c>
      <c r="AM49" s="75">
        <f t="shared" ca="1" si="29"/>
        <v>0</v>
      </c>
      <c r="AN49" s="75">
        <f t="shared" ca="1" si="29"/>
        <v>0</v>
      </c>
      <c r="AO49" s="75">
        <f t="shared" ca="1" si="29"/>
        <v>0</v>
      </c>
      <c r="AP49" s="75">
        <f t="shared" ca="1" si="29"/>
        <v>0</v>
      </c>
    </row>
    <row r="50" spans="2:42" ht="12.75" customHeight="1">
      <c r="B50" s="22" t="s">
        <v>53</v>
      </c>
      <c r="C50" s="35">
        <f ca="1">IF((C40&lt;=Selection!$G$31+Selection!$G$26),C49+C47,0)</f>
        <v>2.2258055559374998</v>
      </c>
      <c r="D50" s="35">
        <f ca="1">IF((D40&lt;=Selection!$G$31+Selection!$G$26),D49+D47,0)</f>
        <v>2.2130386477083333</v>
      </c>
      <c r="E50" s="35">
        <f ca="1">IF((E40&lt;=Selection!$G$31+Selection!$G$26),E49+E47,0)</f>
        <v>2.2009017394791668</v>
      </c>
      <c r="F50" s="35">
        <f ca="1">IF((F40&lt;=Selection!$G$31+Selection!$G$26),F49+F47,0)</f>
        <v>2.1894137312499997</v>
      </c>
      <c r="G50" s="35">
        <f ca="1">IF((G40&lt;=Selection!$G$31+Selection!$G$26),G49+G47,0)</f>
        <v>2.1785940900208334</v>
      </c>
      <c r="H50" s="35">
        <f ca="1">IF((H40&lt;=Selection!$G$31+Selection!$G$26),H49+H47,0)</f>
        <v>2.1684628668016663</v>
      </c>
      <c r="I50" s="35">
        <f ca="1">IF((I40&lt;=Selection!$G$31+Selection!$G$26),I49+I47,0)</f>
        <v>2.1590407141327996</v>
      </c>
      <c r="J50" s="35">
        <f ca="1">IF((J40&lt;=Selection!$G$31+Selection!$G$26),J49+J47,0)</f>
        <v>2.1503489041307424</v>
      </c>
      <c r="K50" s="35">
        <f ca="1">IF((K40&lt;=Selection!$G$31+Selection!$G$26),K49+K47,0)</f>
        <v>2.1424093470754975</v>
      </c>
      <c r="L50" s="35">
        <f ca="1">IF((L40&lt;=Selection!$G$31+Selection!$G$26),L49+L47,0)</f>
        <v>2.1352446105554708</v>
      </c>
      <c r="M50" s="35">
        <f ca="1">IF((M40&lt;=Selection!$G$31+Selection!$G$26),M49+M47,0)</f>
        <v>2.1288779391867187</v>
      </c>
      <c r="N50" s="35">
        <f ca="1">IF((N40&lt;=Selection!$G$31+Selection!$G$26),N49+N47,0)</f>
        <v>2.1233332749237781</v>
      </c>
      <c r="O50" s="35">
        <f ca="1">IF((O40&lt;=Selection!$G$31+Selection!$G$26),O49+O47,0)</f>
        <v>2.1186352779798248</v>
      </c>
      <c r="P50" s="35">
        <f ca="1">IF((P40&lt;=Selection!$G$31+Selection!$G$26),P49+P47,0)</f>
        <v>2.1148093483744277</v>
      </c>
      <c r="Q50" s="35">
        <f ca="1">IF((Q40&lt;=Selection!$G$31+Selection!$G$26),Q49+Q47,0)</f>
        <v>2.1118816481277443</v>
      </c>
      <c r="R50" s="35">
        <f ca="1">IF((R40&lt;=Selection!$G$31+Selection!$G$26),R49+R47,0)</f>
        <v>2.1098791241205346</v>
      </c>
      <c r="S50" s="35">
        <f ca="1">IF((S40&lt;=Selection!$G$31+Selection!$G$26),S49+S47,0)</f>
        <v>2.1088295316399841</v>
      </c>
      <c r="T50" s="35">
        <f ca="1">IF((T40&lt;=Selection!$G$31+Selection!$G$26),T49+T47,0)</f>
        <v>2.1087614586318919</v>
      </c>
      <c r="U50" s="35">
        <f ca="1">IF((U40&lt;=Selection!$G$31+Selection!$G$26),U49+U47,0)</f>
        <v>2.1097043506804316</v>
      </c>
      <c r="V50" s="35">
        <f ca="1">IF((V40&lt;=Selection!$G$31+Selection!$G$26),V49+V47,0)</f>
        <v>2.1116885367373031</v>
      </c>
      <c r="W50" s="35">
        <f ca="1">IF((W40&lt;=Selection!$G$31+Selection!$G$26),W49+W47,0)</f>
        <v>2.1147452556227555</v>
      </c>
      <c r="X50" s="35">
        <f ca="1">IF((X40&lt;=Selection!$G$31+Selection!$G$26),X49+X47,0)</f>
        <v>2.1189066833216463</v>
      </c>
      <c r="Y50" s="35">
        <f ca="1">IF((Y40&lt;=Selection!$G$31+Selection!$G$26),Y49+Y47,0)</f>
        <v>2.1242059610983794</v>
      </c>
      <c r="Z50" s="35">
        <f ca="1">IF((Z40&lt;=Selection!$G$31+Selection!$G$26),Z49+Z47,0)</f>
        <v>2.1306772244552894</v>
      </c>
      <c r="AA50" s="35">
        <f ca="1">IF((AA40&lt;=Selection!$G$31+Selection!$G$26),AA49+AA47,0)</f>
        <v>0</v>
      </c>
      <c r="AB50" s="35">
        <f ca="1">IF((AB40&lt;=Selection!$G$31+Selection!$G$26),AB49+AB47,0)</f>
        <v>0</v>
      </c>
      <c r="AC50" s="35">
        <f ca="1">IF((AC40&lt;=Selection!$G$31+Selection!$G$26),AC49+AC47,0)</f>
        <v>0</v>
      </c>
      <c r="AD50" s="35">
        <f ca="1">IF((AD40&lt;=Selection!$G$31+Selection!$G$26),AD49+AD47,0)</f>
        <v>0</v>
      </c>
      <c r="AE50" s="35">
        <f ca="1">IF((AE40&lt;=Selection!$G$31+Selection!$G$26),AE49+AE47,0)</f>
        <v>0</v>
      </c>
      <c r="AF50" s="35">
        <f ca="1">IF((AF40&lt;=Selection!$G$31+Selection!$G$26),AF49+AF47,0)</f>
        <v>0</v>
      </c>
      <c r="AG50" s="35">
        <f ca="1">IF((AG40&lt;=Selection!$G$31+Selection!$G$26),AG49+AG47,0)</f>
        <v>0</v>
      </c>
      <c r="AH50" s="35">
        <f ca="1">IF((AH40&lt;=Selection!$G$31+Selection!$G$26),AH49+AH47,0)</f>
        <v>0</v>
      </c>
      <c r="AI50" s="35">
        <f ca="1">IF((AI40&lt;=Selection!$G$31+Selection!$G$26),AI49+AI47,0)</f>
        <v>0</v>
      </c>
      <c r="AJ50" s="35">
        <f ca="1">IF((AJ40&lt;=Selection!$G$31+Selection!$G$26),AJ49+AJ47,0)</f>
        <v>0</v>
      </c>
      <c r="AK50" s="35">
        <f ca="1">IF((AK40&lt;=Selection!$G$31+Selection!$G$26),AK49+AK47,0)</f>
        <v>0</v>
      </c>
      <c r="AL50" s="35">
        <f ca="1">IF((AL40&lt;=Selection!$G$31+Selection!$G$26),AL49+AL47,0)</f>
        <v>0</v>
      </c>
      <c r="AM50" s="35">
        <f ca="1">IF((AM40&lt;=Selection!$G$31+Selection!$G$26),AM49+AM47,0)</f>
        <v>0</v>
      </c>
      <c r="AN50" s="35">
        <f ca="1">IF((AN40&lt;=Selection!$G$31+Selection!$G$26),AN49+AN47,0)</f>
        <v>0</v>
      </c>
      <c r="AO50" s="35">
        <f ca="1">IF((AO40&lt;=Selection!$G$31+Selection!$G$26),AO49+AO47,0)</f>
        <v>0</v>
      </c>
      <c r="AP50" s="35">
        <f ca="1">IF((AP40&lt;=Selection!$G$31+Selection!$G$26),AP49+AP47,0)</f>
        <v>0</v>
      </c>
    </row>
    <row r="51" spans="2:42" ht="12.75" customHeight="1">
      <c r="B51" s="13" t="s">
        <v>54</v>
      </c>
      <c r="C51" s="77">
        <f>IF(Selection!$G$19=IOU,C50-C50/(1+Selection!$G$37),0)</f>
        <v>0</v>
      </c>
      <c r="D51" s="77">
        <f>IF(Selection!$G$19=IOU,D50-D50/(1+Selection!$G$37),0)</f>
        <v>0</v>
      </c>
      <c r="E51" s="77">
        <f>IF(Selection!$G$19=IOU,E50-E50/(1+Selection!$G$37),0)</f>
        <v>0</v>
      </c>
      <c r="F51" s="77">
        <f>IF(Selection!$G$19=IOU,F50-F50/(1+Selection!$G$37),0)</f>
        <v>0</v>
      </c>
      <c r="G51" s="77">
        <f>IF(Selection!$G$19=IOU,G50-G50/(1+Selection!$G$37),0)</f>
        <v>0</v>
      </c>
      <c r="H51" s="77">
        <f>IF(Selection!$G$19=IOU,H50-H50/(1+Selection!$G$37),0)</f>
        <v>0</v>
      </c>
      <c r="I51" s="77">
        <f>IF(Selection!$G$19=IOU,I50-I50/(1+Selection!$G$37),0)</f>
        <v>0</v>
      </c>
      <c r="J51" s="77">
        <f>IF(Selection!$G$19=IOU,J50-J50/(1+Selection!$G$37),0)</f>
        <v>0</v>
      </c>
      <c r="K51" s="77">
        <f>IF(Selection!$G$19=IOU,K50-K50/(1+Selection!$G$37),0)</f>
        <v>0</v>
      </c>
      <c r="L51" s="77">
        <f>IF(Selection!$G$19=IOU,L50-L50/(1+Selection!$G$37),0)</f>
        <v>0</v>
      </c>
      <c r="M51" s="77">
        <f>IF(Selection!$G$19=IOU,M50-M50/(1+Selection!$G$37),0)</f>
        <v>0</v>
      </c>
      <c r="N51" s="77">
        <f>IF(Selection!$G$19=IOU,N50-N50/(1+Selection!$G$37),0)</f>
        <v>0</v>
      </c>
      <c r="O51" s="77">
        <f>IF(Selection!$G$19=IOU,O50-O50/(1+Selection!$G$37),0)</f>
        <v>0</v>
      </c>
      <c r="P51" s="77">
        <f>IF(Selection!$G$19=IOU,P50-P50/(1+Selection!$G$37),0)</f>
        <v>0</v>
      </c>
      <c r="Q51" s="77">
        <f>IF(Selection!$G$19=IOU,Q50-Q50/(1+Selection!$G$37),0)</f>
        <v>0</v>
      </c>
      <c r="R51" s="77">
        <f>IF(Selection!$G$19=IOU,R50-R50/(1+Selection!$G$37),0)</f>
        <v>0</v>
      </c>
      <c r="S51" s="77">
        <f>IF(Selection!$G$19=IOU,S50-S50/(1+Selection!$G$37),0)</f>
        <v>0</v>
      </c>
      <c r="T51" s="77">
        <f>IF(Selection!$G$19=IOU,T50-T50/(1+Selection!$G$37),0)</f>
        <v>0</v>
      </c>
      <c r="U51" s="77">
        <f>IF(Selection!$G$19=IOU,U50-U50/(1+Selection!$G$37),0)</f>
        <v>0</v>
      </c>
      <c r="V51" s="77">
        <f>IF(Selection!$G$19=IOU,V50-V50/(1+Selection!$G$37),0)</f>
        <v>0</v>
      </c>
      <c r="W51" s="77">
        <f>IF(Selection!$G$19=IOU,W50-W50/(1+Selection!$G$37),0)</f>
        <v>0</v>
      </c>
      <c r="X51" s="77">
        <f>IF(Selection!$G$19=IOU,X50-X50/(1+Selection!$G$37),0)</f>
        <v>0</v>
      </c>
      <c r="Y51" s="77">
        <f>IF(Selection!$G$19=IOU,Y50-Y50/(1+Selection!$G$37),0)</f>
        <v>0</v>
      </c>
      <c r="Z51" s="77">
        <f>IF(Selection!$G$19=IOU,Z50-Z50/(1+Selection!$G$37),0)</f>
        <v>0</v>
      </c>
      <c r="AA51" s="77">
        <f>IF(Selection!$G$19=IOU,AA50-AA50/(1+Selection!$G$37),0)</f>
        <v>0</v>
      </c>
      <c r="AB51" s="77">
        <f>IF(Selection!$G$19=IOU,AB50-AB50/(1+Selection!$G$37),0)</f>
        <v>0</v>
      </c>
      <c r="AC51" s="77">
        <f>IF(Selection!$G$19=IOU,AC50-AC50/(1+Selection!$G$37),0)</f>
        <v>0</v>
      </c>
      <c r="AD51" s="77">
        <f>IF(Selection!$G$19=IOU,AD50-AD50/(1+Selection!$G$37),0)</f>
        <v>0</v>
      </c>
      <c r="AE51" s="77">
        <f>IF(Selection!$G$19=IOU,AE50-AE50/(1+Selection!$G$37),0)</f>
        <v>0</v>
      </c>
      <c r="AF51" s="77">
        <f>IF(Selection!$G$19=IOU,AF50-AF50/(1+Selection!$G$37),0)</f>
        <v>0</v>
      </c>
      <c r="AG51" s="77">
        <f>IF(Selection!$G$19=IOU,AG50-AG50/(1+Selection!$G$37),0)</f>
        <v>0</v>
      </c>
      <c r="AH51" s="77">
        <f>IF(Selection!$G$19=IOU,AH50-AH50/(1+Selection!$G$37),0)</f>
        <v>0</v>
      </c>
      <c r="AI51" s="77">
        <f>IF(Selection!$G$19=IOU,AI50-AI50/(1+Selection!$G$37),0)</f>
        <v>0</v>
      </c>
      <c r="AJ51" s="77">
        <f>IF(Selection!$G$19=IOU,AJ50-AJ50/(1+Selection!$G$37),0)</f>
        <v>0</v>
      </c>
      <c r="AK51" s="77">
        <f>IF(Selection!$G$19=IOU,AK50-AK50/(1+Selection!$G$37),0)</f>
        <v>0</v>
      </c>
      <c r="AL51" s="77">
        <f>IF(Selection!$G$19=IOU,AL50-AL50/(1+Selection!$G$37),0)</f>
        <v>0</v>
      </c>
      <c r="AM51" s="77">
        <f>IF(Selection!$G$19=IOU,AM50-AM50/(1+Selection!$G$37),0)</f>
        <v>0</v>
      </c>
      <c r="AN51" s="77">
        <f>IF(Selection!$G$19=IOU,AN50-AN50/(1+Selection!$G$37),0)</f>
        <v>0</v>
      </c>
      <c r="AO51" s="77">
        <f>IF(Selection!$G$19=IOU,AO50-AO50/(1+Selection!$G$37),0)</f>
        <v>0</v>
      </c>
      <c r="AP51" s="77">
        <f>IF(Selection!$G$19=IOU,AP50-AP50/(1+Selection!$G$37),0)</f>
        <v>0</v>
      </c>
    </row>
    <row r="52" spans="2:42" ht="13.5" customHeight="1" thickBot="1">
      <c r="B52" s="17" t="s">
        <v>55</v>
      </c>
      <c r="C52" s="36">
        <f ca="1">SUM(C50:C51)</f>
        <v>2.2258055559374998</v>
      </c>
      <c r="D52" s="36">
        <f t="shared" ref="D52:AP52" ca="1" si="30">SUM(D50:D51)</f>
        <v>2.2130386477083333</v>
      </c>
      <c r="E52" s="36">
        <f t="shared" ca="1" si="30"/>
        <v>2.2009017394791668</v>
      </c>
      <c r="F52" s="36">
        <f t="shared" ca="1" si="30"/>
        <v>2.1894137312499997</v>
      </c>
      <c r="G52" s="36">
        <f t="shared" ca="1" si="30"/>
        <v>2.1785940900208334</v>
      </c>
      <c r="H52" s="36">
        <f t="shared" ca="1" si="30"/>
        <v>2.1684628668016663</v>
      </c>
      <c r="I52" s="36">
        <f t="shared" ca="1" si="30"/>
        <v>2.1590407141327996</v>
      </c>
      <c r="J52" s="36">
        <f t="shared" ca="1" si="30"/>
        <v>2.1503489041307424</v>
      </c>
      <c r="K52" s="36">
        <f t="shared" ca="1" si="30"/>
        <v>2.1424093470754975</v>
      </c>
      <c r="L52" s="36">
        <f t="shared" ca="1" si="30"/>
        <v>2.1352446105554708</v>
      </c>
      <c r="M52" s="36">
        <f t="shared" ca="1" si="30"/>
        <v>2.1288779391867187</v>
      </c>
      <c r="N52" s="36">
        <f t="shared" ca="1" si="30"/>
        <v>2.1233332749237781</v>
      </c>
      <c r="O52" s="36">
        <f t="shared" ca="1" si="30"/>
        <v>2.1186352779798248</v>
      </c>
      <c r="P52" s="36">
        <f t="shared" ca="1" si="30"/>
        <v>2.1148093483744277</v>
      </c>
      <c r="Q52" s="36">
        <f t="shared" ca="1" si="30"/>
        <v>2.1118816481277443</v>
      </c>
      <c r="R52" s="36">
        <f t="shared" ca="1" si="30"/>
        <v>2.1098791241205346</v>
      </c>
      <c r="S52" s="36">
        <f t="shared" ca="1" si="30"/>
        <v>2.1088295316399841</v>
      </c>
      <c r="T52" s="36">
        <f t="shared" ca="1" si="30"/>
        <v>2.1087614586318919</v>
      </c>
      <c r="U52" s="36">
        <f t="shared" ca="1" si="30"/>
        <v>2.1097043506804316</v>
      </c>
      <c r="V52" s="36">
        <f t="shared" ca="1" si="30"/>
        <v>2.1116885367373031</v>
      </c>
      <c r="W52" s="36">
        <f t="shared" ca="1" si="30"/>
        <v>2.1147452556227555</v>
      </c>
      <c r="X52" s="36">
        <f t="shared" ca="1" si="30"/>
        <v>2.1189066833216463</v>
      </c>
      <c r="Y52" s="36">
        <f t="shared" ca="1" si="30"/>
        <v>2.1242059610983794</v>
      </c>
      <c r="Z52" s="36">
        <f t="shared" ca="1" si="30"/>
        <v>2.1306772244552894</v>
      </c>
      <c r="AA52" s="36">
        <f t="shared" ca="1" si="30"/>
        <v>0</v>
      </c>
      <c r="AB52" s="36">
        <f t="shared" ca="1" si="30"/>
        <v>0</v>
      </c>
      <c r="AC52" s="36">
        <f t="shared" ca="1" si="30"/>
        <v>0</v>
      </c>
      <c r="AD52" s="36">
        <f t="shared" ca="1" si="30"/>
        <v>0</v>
      </c>
      <c r="AE52" s="36">
        <f t="shared" ca="1" si="30"/>
        <v>0</v>
      </c>
      <c r="AF52" s="36">
        <f t="shared" ca="1" si="30"/>
        <v>0</v>
      </c>
      <c r="AG52" s="36">
        <f t="shared" ca="1" si="30"/>
        <v>0</v>
      </c>
      <c r="AH52" s="36">
        <f t="shared" ca="1" si="30"/>
        <v>0</v>
      </c>
      <c r="AI52" s="36">
        <f t="shared" ca="1" si="30"/>
        <v>0</v>
      </c>
      <c r="AJ52" s="36">
        <f t="shared" ca="1" si="30"/>
        <v>0</v>
      </c>
      <c r="AK52" s="36">
        <f t="shared" ca="1" si="30"/>
        <v>0</v>
      </c>
      <c r="AL52" s="36">
        <f t="shared" ca="1" si="30"/>
        <v>0</v>
      </c>
      <c r="AM52" s="36">
        <f t="shared" ca="1" si="30"/>
        <v>0</v>
      </c>
      <c r="AN52" s="36">
        <f t="shared" ca="1" si="30"/>
        <v>0</v>
      </c>
      <c r="AO52" s="36">
        <f t="shared" ca="1" si="30"/>
        <v>0</v>
      </c>
      <c r="AP52" s="36">
        <f t="shared" ca="1" si="30"/>
        <v>0</v>
      </c>
    </row>
    <row r="53" spans="2:42">
      <c r="B53" s="12"/>
      <c r="C53" s="23"/>
      <c r="D53" s="23"/>
      <c r="E53" s="23"/>
      <c r="F53" s="23"/>
      <c r="G53" s="23"/>
      <c r="H53" s="23"/>
      <c r="I53" s="23"/>
      <c r="J53" s="23"/>
      <c r="K53" s="23"/>
      <c r="L53" s="23"/>
      <c r="M53" s="23"/>
      <c r="N53" s="23"/>
      <c r="O53" s="23"/>
      <c r="P53" s="23"/>
      <c r="Q53" s="23"/>
      <c r="R53" s="23"/>
      <c r="S53" s="23"/>
      <c r="T53" s="23"/>
      <c r="U53" s="23"/>
      <c r="V53" s="23"/>
      <c r="W53" s="19"/>
      <c r="X53" s="19"/>
      <c r="Y53" s="19"/>
      <c r="Z53" s="19"/>
      <c r="AA53" s="19"/>
      <c r="AB53" s="19"/>
      <c r="AC53" s="19"/>
      <c r="AD53" s="19"/>
      <c r="AE53" s="19"/>
      <c r="AF53" s="19"/>
      <c r="AG53" s="19"/>
      <c r="AH53" s="19"/>
      <c r="AI53" s="19"/>
      <c r="AJ53" s="19"/>
      <c r="AK53" s="19"/>
      <c r="AL53" s="19"/>
      <c r="AM53" s="19"/>
      <c r="AN53" s="19"/>
      <c r="AO53" s="19"/>
      <c r="AP53" s="19"/>
    </row>
    <row r="54" spans="2:42" ht="13.5" thickBot="1">
      <c r="B54" s="20" t="s">
        <v>29</v>
      </c>
      <c r="C54" s="21">
        <f t="shared" ref="C54:AP54" si="31">C40</f>
        <v>1</v>
      </c>
      <c r="D54" s="21">
        <f t="shared" si="31"/>
        <v>2</v>
      </c>
      <c r="E54" s="21">
        <f t="shared" si="31"/>
        <v>3</v>
      </c>
      <c r="F54" s="21">
        <f t="shared" si="31"/>
        <v>4</v>
      </c>
      <c r="G54" s="21">
        <f t="shared" si="31"/>
        <v>5</v>
      </c>
      <c r="H54" s="21">
        <f t="shared" si="31"/>
        <v>6</v>
      </c>
      <c r="I54" s="21">
        <f t="shared" si="31"/>
        <v>7</v>
      </c>
      <c r="J54" s="21">
        <f t="shared" si="31"/>
        <v>8</v>
      </c>
      <c r="K54" s="21">
        <f t="shared" si="31"/>
        <v>9</v>
      </c>
      <c r="L54" s="21">
        <f t="shared" si="31"/>
        <v>10</v>
      </c>
      <c r="M54" s="21">
        <f t="shared" si="31"/>
        <v>11</v>
      </c>
      <c r="N54" s="21">
        <f t="shared" si="31"/>
        <v>12</v>
      </c>
      <c r="O54" s="21">
        <f t="shared" si="31"/>
        <v>13</v>
      </c>
      <c r="P54" s="21">
        <f t="shared" si="31"/>
        <v>14</v>
      </c>
      <c r="Q54" s="21">
        <f t="shared" si="31"/>
        <v>15</v>
      </c>
      <c r="R54" s="21">
        <f t="shared" si="31"/>
        <v>16</v>
      </c>
      <c r="S54" s="21">
        <f t="shared" si="31"/>
        <v>17</v>
      </c>
      <c r="T54" s="21">
        <f t="shared" si="31"/>
        <v>18</v>
      </c>
      <c r="U54" s="21">
        <f t="shared" si="31"/>
        <v>19</v>
      </c>
      <c r="V54" s="21">
        <f t="shared" si="31"/>
        <v>20</v>
      </c>
      <c r="W54" s="21">
        <f t="shared" si="31"/>
        <v>21</v>
      </c>
      <c r="X54" s="21">
        <f t="shared" si="31"/>
        <v>22</v>
      </c>
      <c r="Y54" s="21">
        <f t="shared" si="31"/>
        <v>23</v>
      </c>
      <c r="Z54" s="21">
        <f t="shared" si="31"/>
        <v>24</v>
      </c>
      <c r="AA54" s="21">
        <f t="shared" si="31"/>
        <v>25</v>
      </c>
      <c r="AB54" s="21">
        <f t="shared" si="31"/>
        <v>26</v>
      </c>
      <c r="AC54" s="21">
        <f t="shared" si="31"/>
        <v>27</v>
      </c>
      <c r="AD54" s="21">
        <f t="shared" si="31"/>
        <v>28</v>
      </c>
      <c r="AE54" s="21">
        <f t="shared" si="31"/>
        <v>29</v>
      </c>
      <c r="AF54" s="21">
        <f t="shared" si="31"/>
        <v>30</v>
      </c>
      <c r="AG54" s="21">
        <f t="shared" si="31"/>
        <v>31</v>
      </c>
      <c r="AH54" s="21">
        <f t="shared" si="31"/>
        <v>32</v>
      </c>
      <c r="AI54" s="21">
        <f t="shared" si="31"/>
        <v>33</v>
      </c>
      <c r="AJ54" s="21">
        <f t="shared" si="31"/>
        <v>34</v>
      </c>
      <c r="AK54" s="21">
        <f t="shared" si="31"/>
        <v>35</v>
      </c>
      <c r="AL54" s="21">
        <f t="shared" si="31"/>
        <v>36</v>
      </c>
      <c r="AM54" s="21">
        <f t="shared" si="31"/>
        <v>37</v>
      </c>
      <c r="AN54" s="21">
        <f t="shared" si="31"/>
        <v>38</v>
      </c>
      <c r="AO54" s="21">
        <f t="shared" si="31"/>
        <v>39</v>
      </c>
      <c r="AP54" s="21">
        <f t="shared" si="31"/>
        <v>40</v>
      </c>
    </row>
    <row r="55" spans="2:42">
      <c r="B55" s="16" t="s">
        <v>56</v>
      </c>
      <c r="C55" s="76">
        <f t="shared" ref="C55:AP55" ca="1" si="32">C28+C22</f>
        <v>4.5072624999999991E-2</v>
      </c>
      <c r="D55" s="76">
        <f t="shared" ca="1" si="32"/>
        <v>4.5072624999999991E-2</v>
      </c>
      <c r="E55" s="76">
        <f t="shared" ca="1" si="32"/>
        <v>4.5072624999999991E-2</v>
      </c>
      <c r="F55" s="76">
        <f t="shared" ca="1" si="32"/>
        <v>4.5072624999999991E-2</v>
      </c>
      <c r="G55" s="76">
        <f t="shared" ca="1" si="32"/>
        <v>4.5072624999999991E-2</v>
      </c>
      <c r="H55" s="76">
        <f t="shared" ca="1" si="32"/>
        <v>4.5072624999999991E-2</v>
      </c>
      <c r="I55" s="76">
        <f t="shared" ca="1" si="32"/>
        <v>4.5072624999999991E-2</v>
      </c>
      <c r="J55" s="76">
        <f t="shared" ca="1" si="32"/>
        <v>4.5072624999999991E-2</v>
      </c>
      <c r="K55" s="76">
        <f t="shared" ca="1" si="32"/>
        <v>4.5072624999999991E-2</v>
      </c>
      <c r="L55" s="76">
        <f t="shared" ca="1" si="32"/>
        <v>4.5072624999999991E-2</v>
      </c>
      <c r="M55" s="76">
        <f t="shared" ca="1" si="32"/>
        <v>4.5072624999999991E-2</v>
      </c>
      <c r="N55" s="76">
        <f t="shared" ca="1" si="32"/>
        <v>4.5072624999999991E-2</v>
      </c>
      <c r="O55" s="76">
        <f t="shared" ca="1" si="32"/>
        <v>4.5072624999999991E-2</v>
      </c>
      <c r="P55" s="76">
        <f t="shared" ca="1" si="32"/>
        <v>4.5072624999999991E-2</v>
      </c>
      <c r="Q55" s="76">
        <f t="shared" ca="1" si="32"/>
        <v>4.5072624999999991E-2</v>
      </c>
      <c r="R55" s="76">
        <f t="shared" ca="1" si="32"/>
        <v>4.5072624999999991E-2</v>
      </c>
      <c r="S55" s="76">
        <f t="shared" ca="1" si="32"/>
        <v>4.5072624999999991E-2</v>
      </c>
      <c r="T55" s="76">
        <f t="shared" ca="1" si="32"/>
        <v>4.5072624999999991E-2</v>
      </c>
      <c r="U55" s="76">
        <f t="shared" ca="1" si="32"/>
        <v>4.5072624999999991E-2</v>
      </c>
      <c r="V55" s="76">
        <f t="shared" ca="1" si="32"/>
        <v>4.5072624999999991E-2</v>
      </c>
      <c r="W55" s="76">
        <f t="shared" ca="1" si="32"/>
        <v>4.5072624999999991E-2</v>
      </c>
      <c r="X55" s="76">
        <f t="shared" ca="1" si="32"/>
        <v>4.5072624999999991E-2</v>
      </c>
      <c r="Y55" s="76">
        <f t="shared" ca="1" si="32"/>
        <v>4.5072624999999991E-2</v>
      </c>
      <c r="Z55" s="76">
        <f t="shared" ca="1" si="32"/>
        <v>4.5072624999999991E-2</v>
      </c>
      <c r="AA55" s="76">
        <f t="shared" ca="1" si="32"/>
        <v>4.5072624999999991E-2</v>
      </c>
      <c r="AB55" s="76">
        <f t="shared" ca="1" si="32"/>
        <v>4.5072624999999991E-2</v>
      </c>
      <c r="AC55" s="76">
        <f t="shared" ca="1" si="32"/>
        <v>4.5072624999999991E-2</v>
      </c>
      <c r="AD55" s="76">
        <f t="shared" ca="1" si="32"/>
        <v>4.5072624999999991E-2</v>
      </c>
      <c r="AE55" s="76">
        <f t="shared" ca="1" si="32"/>
        <v>4.5072624999999991E-2</v>
      </c>
      <c r="AF55" s="76">
        <f t="shared" ca="1" si="32"/>
        <v>4.5072624999999991E-2</v>
      </c>
      <c r="AG55" s="76">
        <f t="shared" ca="1" si="32"/>
        <v>4.5072624999999991E-2</v>
      </c>
      <c r="AH55" s="76">
        <f t="shared" ca="1" si="32"/>
        <v>4.5072624999999991E-2</v>
      </c>
      <c r="AI55" s="76">
        <f t="shared" ca="1" si="32"/>
        <v>4.5072624999999991E-2</v>
      </c>
      <c r="AJ55" s="76">
        <f t="shared" ca="1" si="32"/>
        <v>4.5072624999999991E-2</v>
      </c>
      <c r="AK55" s="76">
        <f t="shared" ca="1" si="32"/>
        <v>4.5072624999999991E-2</v>
      </c>
      <c r="AL55" s="76">
        <f t="shared" ca="1" si="32"/>
        <v>4.5072624999999991E-2</v>
      </c>
      <c r="AM55" s="76">
        <f t="shared" ca="1" si="32"/>
        <v>4.5072624999999991E-2</v>
      </c>
      <c r="AN55" s="76">
        <f t="shared" ca="1" si="32"/>
        <v>4.5072624999999991E-2</v>
      </c>
      <c r="AO55" s="76">
        <f t="shared" ca="1" si="32"/>
        <v>4.5072624999999991E-2</v>
      </c>
      <c r="AP55" s="76">
        <f t="shared" ca="1" si="32"/>
        <v>4.5072624999999991E-2</v>
      </c>
    </row>
    <row r="56" spans="2:42">
      <c r="B56" s="13" t="s">
        <v>57</v>
      </c>
      <c r="C56" s="74">
        <f t="shared" ref="C56:AP56" ca="1" si="33">IF((C52&gt;0),(1/(1+C55)^(C5-0.5)),0)</f>
        <v>0.9781979854696915</v>
      </c>
      <c r="D56" s="74">
        <f t="shared" ca="1" si="33"/>
        <v>0.93600957681739261</v>
      </c>
      <c r="E56" s="74">
        <f t="shared" ca="1" si="33"/>
        <v>0.89564069943693403</v>
      </c>
      <c r="F56" s="74">
        <f t="shared" ca="1" si="33"/>
        <v>0.85701287930772663</v>
      </c>
      <c r="G56" s="74">
        <f t="shared" ca="1" si="33"/>
        <v>0.82005102689176901</v>
      </c>
      <c r="H56" s="74">
        <f t="shared" ca="1" si="33"/>
        <v>0.78468329116530922</v>
      </c>
      <c r="I56" s="74">
        <f t="shared" ca="1" si="33"/>
        <v>0.75084091994593116</v>
      </c>
      <c r="J56" s="74">
        <f t="shared" ca="1" si="33"/>
        <v>0.71845812624355287</v>
      </c>
      <c r="K56" s="74">
        <f t="shared" ca="1" si="33"/>
        <v>0.68747196037553182</v>
      </c>
      <c r="L56" s="74">
        <f t="shared" ca="1" si="33"/>
        <v>0.65782218759727995</v>
      </c>
      <c r="M56" s="74">
        <f t="shared" ca="1" si="33"/>
        <v>0.62945117101051229</v>
      </c>
      <c r="N56" s="74">
        <f t="shared" ca="1" si="33"/>
        <v>0.60230375952150916</v>
      </c>
      <c r="O56" s="74">
        <f t="shared" ca="1" si="33"/>
        <v>0.57632718063159405</v>
      </c>
      <c r="P56" s="74">
        <f t="shared" ca="1" si="33"/>
        <v>0.55147093785141865</v>
      </c>
      <c r="Q56" s="74">
        <f t="shared" ca="1" si="33"/>
        <v>0.52768671253963695</v>
      </c>
      <c r="R56" s="74">
        <f t="shared" ca="1" si="33"/>
        <v>0.50492826997514828</v>
      </c>
      <c r="S56" s="74">
        <f t="shared" ca="1" si="33"/>
        <v>0.48315136948032517</v>
      </c>
      <c r="T56" s="74">
        <f t="shared" ca="1" si="33"/>
        <v>0.46231367842050708</v>
      </c>
      <c r="U56" s="74">
        <f t="shared" ca="1" si="33"/>
        <v>0.44237468991258577</v>
      </c>
      <c r="V56" s="74">
        <f t="shared" ca="1" si="33"/>
        <v>0.4232956440827122</v>
      </c>
      <c r="W56" s="74">
        <f t="shared" ca="1" si="33"/>
        <v>0.40503945272005593</v>
      </c>
      <c r="X56" s="74">
        <f t="shared" ca="1" si="33"/>
        <v>0.38757062718015028</v>
      </c>
      <c r="Y56" s="74">
        <f t="shared" ca="1" si="33"/>
        <v>0.37085520939767247</v>
      </c>
      <c r="Z56" s="74">
        <f t="shared" ca="1" si="33"/>
        <v>0.35486070587455348</v>
      </c>
      <c r="AA56" s="74">
        <f t="shared" ca="1" si="33"/>
        <v>0</v>
      </c>
      <c r="AB56" s="74">
        <f t="shared" ca="1" si="33"/>
        <v>0</v>
      </c>
      <c r="AC56" s="74">
        <f t="shared" ca="1" si="33"/>
        <v>0</v>
      </c>
      <c r="AD56" s="74">
        <f t="shared" ca="1" si="33"/>
        <v>0</v>
      </c>
      <c r="AE56" s="74">
        <f t="shared" ca="1" si="33"/>
        <v>0</v>
      </c>
      <c r="AF56" s="74">
        <f t="shared" ca="1" si="33"/>
        <v>0</v>
      </c>
      <c r="AG56" s="74">
        <f t="shared" ca="1" si="33"/>
        <v>0</v>
      </c>
      <c r="AH56" s="74">
        <f t="shared" ca="1" si="33"/>
        <v>0</v>
      </c>
      <c r="AI56" s="74">
        <f t="shared" ca="1" si="33"/>
        <v>0</v>
      </c>
      <c r="AJ56" s="74">
        <f t="shared" ca="1" si="33"/>
        <v>0</v>
      </c>
      <c r="AK56" s="74">
        <f t="shared" ca="1" si="33"/>
        <v>0</v>
      </c>
      <c r="AL56" s="74">
        <f t="shared" ca="1" si="33"/>
        <v>0</v>
      </c>
      <c r="AM56" s="74">
        <f t="shared" ca="1" si="33"/>
        <v>0</v>
      </c>
      <c r="AN56" s="74">
        <f t="shared" ca="1" si="33"/>
        <v>0</v>
      </c>
      <c r="AO56" s="74">
        <f t="shared" ca="1" si="33"/>
        <v>0</v>
      </c>
      <c r="AP56" s="74">
        <f t="shared" ca="1" si="33"/>
        <v>0</v>
      </c>
    </row>
    <row r="57" spans="2:42">
      <c r="B57" s="13" t="s">
        <v>58</v>
      </c>
      <c r="C57" s="73">
        <f ca="1">(C56*C52)</f>
        <v>2.177278510865309</v>
      </c>
      <c r="D57" s="73">
        <f t="shared" ref="D57:AP57" ca="1" si="34">D56*D52</f>
        <v>2.0714253681220116</v>
      </c>
      <c r="E57" s="73">
        <f t="shared" ca="1" si="34"/>
        <v>1.9712171733390857</v>
      </c>
      <c r="F57" s="73">
        <f t="shared" ca="1" si="34"/>
        <v>1.8763557658144354</v>
      </c>
      <c r="G57" s="73">
        <f t="shared" ca="1" si="34"/>
        <v>1.7865583207019236</v>
      </c>
      <c r="H57" s="73">
        <f t="shared" ca="1" si="34"/>
        <v>1.7015565790916931</v>
      </c>
      <c r="I57" s="73">
        <f t="shared" ca="1" si="34"/>
        <v>1.6210961160001915</v>
      </c>
      <c r="J57" s="73">
        <f t="shared" ca="1" si="34"/>
        <v>1.5449356444316504</v>
      </c>
      <c r="K57" s="73">
        <f t="shared" ca="1" si="34"/>
        <v>1.4728463537608554</v>
      </c>
      <c r="L57" s="73">
        <f t="shared" ca="1" si="34"/>
        <v>1.4046112807709019</v>
      </c>
      <c r="M57" s="73">
        <f t="shared" ca="1" si="34"/>
        <v>1.3400247117595263</v>
      </c>
      <c r="N57" s="73">
        <f t="shared" ca="1" si="34"/>
        <v>1.2788916142037097</v>
      </c>
      <c r="O57" s="73">
        <f t="shared" ca="1" si="34"/>
        <v>1.2210270965447458</v>
      </c>
      <c r="P57" s="73">
        <f t="shared" ca="1" si="34"/>
        <v>1.1662558947249932</v>
      </c>
      <c r="Q57" s="73">
        <f t="shared" ca="1" si="34"/>
        <v>1.1144118841733197</v>
      </c>
      <c r="R57" s="73">
        <f t="shared" ca="1" si="34"/>
        <v>1.0653376159988626</v>
      </c>
      <c r="S57" s="73">
        <f t="shared" ca="1" si="34"/>
        <v>1.0188838762124111</v>
      </c>
      <c r="T57" s="73">
        <f t="shared" ca="1" si="34"/>
        <v>0.97490926685150392</v>
      </c>
      <c r="U57" s="73">
        <f t="shared" ca="1" si="34"/>
        <v>0.93327980793948906</v>
      </c>
      <c r="V57" s="73">
        <f t="shared" ca="1" si="34"/>
        <v>0.89386855926029674</v>
      </c>
      <c r="W57" s="73">
        <f t="shared" ca="1" si="34"/>
        <v>0.85655526097977563</v>
      </c>
      <c r="X57" s="73">
        <f t="shared" ca="1" si="34"/>
        <v>0.82122599219118253</v>
      </c>
      <c r="Y57" s="73">
        <f t="shared" ca="1" si="34"/>
        <v>0.78777284650692359</v>
      </c>
      <c r="Z57" s="73">
        <f t="shared" ca="1" si="34"/>
        <v>0.7560936238610384</v>
      </c>
      <c r="AA57" s="73">
        <f t="shared" ca="1" si="34"/>
        <v>0</v>
      </c>
      <c r="AB57" s="73">
        <f t="shared" ca="1" si="34"/>
        <v>0</v>
      </c>
      <c r="AC57" s="73">
        <f t="shared" ca="1" si="34"/>
        <v>0</v>
      </c>
      <c r="AD57" s="73">
        <f t="shared" ca="1" si="34"/>
        <v>0</v>
      </c>
      <c r="AE57" s="73">
        <f t="shared" ca="1" si="34"/>
        <v>0</v>
      </c>
      <c r="AF57" s="73">
        <f t="shared" ca="1" si="34"/>
        <v>0</v>
      </c>
      <c r="AG57" s="73">
        <f t="shared" ca="1" si="34"/>
        <v>0</v>
      </c>
      <c r="AH57" s="73">
        <f t="shared" ca="1" si="34"/>
        <v>0</v>
      </c>
      <c r="AI57" s="73">
        <f t="shared" ca="1" si="34"/>
        <v>0</v>
      </c>
      <c r="AJ57" s="73">
        <f t="shared" ca="1" si="34"/>
        <v>0</v>
      </c>
      <c r="AK57" s="73">
        <f t="shared" ca="1" si="34"/>
        <v>0</v>
      </c>
      <c r="AL57" s="73">
        <f t="shared" ca="1" si="34"/>
        <v>0</v>
      </c>
      <c r="AM57" s="73">
        <f t="shared" ca="1" si="34"/>
        <v>0</v>
      </c>
      <c r="AN57" s="73">
        <f t="shared" ca="1" si="34"/>
        <v>0</v>
      </c>
      <c r="AO57" s="73">
        <f t="shared" ca="1" si="34"/>
        <v>0</v>
      </c>
      <c r="AP57" s="73">
        <f t="shared" ca="1" si="34"/>
        <v>0</v>
      </c>
    </row>
    <row r="58" spans="2:42">
      <c r="B58" s="13" t="s">
        <v>122</v>
      </c>
      <c r="C58" s="73">
        <f ca="1">IF(AND(C$5&lt;=Selection!$G$31+Selection!$G$26,C$5&gt;Selection!$G$26),SUM($C$57:$AP$57)/SUM($C$56:$AP$56),0)</f>
        <v>2.1513243228035015</v>
      </c>
      <c r="D58" s="73">
        <f ca="1">IF(AND(D$5&lt;=Selection!$G$31+Selection!$G$26,D$5&gt;Selection!$G$26),SUM($C$57:$AP$57)/SUM($C$56:$AP$56),0)</f>
        <v>2.1513243228035015</v>
      </c>
      <c r="E58" s="73">
        <f ca="1">IF(AND(E$5&lt;=Selection!$G$31+Selection!$G$26,E$5&gt;Selection!$G$26),SUM($C$57:$AP$57)/SUM($C$56:$AP$56),0)</f>
        <v>2.1513243228035015</v>
      </c>
      <c r="F58" s="73">
        <f ca="1">IF(AND(F$5&lt;=Selection!$G$31+Selection!$G$26,F$5&gt;Selection!$G$26),SUM($C$57:$AP$57)/SUM($C$56:$AP$56),0)</f>
        <v>2.1513243228035015</v>
      </c>
      <c r="G58" s="73">
        <f ca="1">IF(AND(G$5&lt;=Selection!$G$31+Selection!$G$26,G$5&gt;Selection!$G$26),SUM($C$57:$AP$57)/SUM($C$56:$AP$56),0)</f>
        <v>2.1513243228035015</v>
      </c>
      <c r="H58" s="73">
        <f ca="1">IF(AND(H$5&lt;=Selection!$G$31+Selection!$G$26,H$5&gt;Selection!$G$26),SUM($C$57:$AP$57)/SUM($C$56:$AP$56),0)</f>
        <v>2.1513243228035015</v>
      </c>
      <c r="I58" s="73">
        <f ca="1">IF(AND(I$5&lt;=Selection!$G$31+Selection!$G$26,I$5&gt;Selection!$G$26),SUM($C$57:$AP$57)/SUM($C$56:$AP$56),0)</f>
        <v>2.1513243228035015</v>
      </c>
      <c r="J58" s="73">
        <f ca="1">IF(AND(J$5&lt;=Selection!$G$31+Selection!$G$26,J$5&gt;Selection!$G$26),SUM($C$57:$AP$57)/SUM($C$56:$AP$56),0)</f>
        <v>2.1513243228035015</v>
      </c>
      <c r="K58" s="73">
        <f ca="1">IF(AND(K$5&lt;=Selection!$G$31+Selection!$G$26,K$5&gt;Selection!$G$26),SUM($C$57:$AP$57)/SUM($C$56:$AP$56),0)</f>
        <v>2.1513243228035015</v>
      </c>
      <c r="L58" s="73">
        <f ca="1">IF(AND(L$5&lt;=Selection!$G$31+Selection!$G$26,L$5&gt;Selection!$G$26),SUM($C$57:$AP$57)/SUM($C$56:$AP$56),0)</f>
        <v>2.1513243228035015</v>
      </c>
      <c r="M58" s="73">
        <f ca="1">IF(AND(M$5&lt;=Selection!$G$31+Selection!$G$26,M$5&gt;Selection!$G$26),SUM($C$57:$AP$57)/SUM($C$56:$AP$56),0)</f>
        <v>2.1513243228035015</v>
      </c>
      <c r="N58" s="73">
        <f ca="1">IF(AND(N$5&lt;=Selection!$G$31+Selection!$G$26,N$5&gt;Selection!$G$26),SUM($C$57:$AP$57)/SUM($C$56:$AP$56),0)</f>
        <v>2.1513243228035015</v>
      </c>
      <c r="O58" s="73">
        <f ca="1">IF(AND(O$5&lt;=Selection!$G$31+Selection!$G$26,O$5&gt;Selection!$G$26),SUM($C$57:$AP$57)/SUM($C$56:$AP$56),0)</f>
        <v>2.1513243228035015</v>
      </c>
      <c r="P58" s="73">
        <f ca="1">IF(AND(P$5&lt;=Selection!$G$31+Selection!$G$26,P$5&gt;Selection!$G$26),SUM($C$57:$AP$57)/SUM($C$56:$AP$56),0)</f>
        <v>2.1513243228035015</v>
      </c>
      <c r="Q58" s="73">
        <f ca="1">IF(AND(Q$5&lt;=Selection!$G$31+Selection!$G$26,Q$5&gt;Selection!$G$26),SUM($C$57:$AP$57)/SUM($C$56:$AP$56),0)</f>
        <v>2.1513243228035015</v>
      </c>
      <c r="R58" s="73">
        <f ca="1">IF(AND(R$5&lt;=Selection!$G$31+Selection!$G$26,R$5&gt;Selection!$G$26),SUM($C$57:$AP$57)/SUM($C$56:$AP$56),0)</f>
        <v>2.1513243228035015</v>
      </c>
      <c r="S58" s="73">
        <f ca="1">IF(AND(S$5&lt;=Selection!$G$31+Selection!$G$26,S$5&gt;Selection!$G$26),SUM($C$57:$AP$57)/SUM($C$56:$AP$56),0)</f>
        <v>2.1513243228035015</v>
      </c>
      <c r="T58" s="73">
        <f ca="1">IF(AND(T$5&lt;=Selection!$G$31+Selection!$G$26,T$5&gt;Selection!$G$26),SUM($C$57:$AP$57)/SUM($C$56:$AP$56),0)</f>
        <v>2.1513243228035015</v>
      </c>
      <c r="U58" s="73">
        <f ca="1">IF(AND(U$5&lt;=Selection!$G$31+Selection!$G$26,U$5&gt;Selection!$G$26),SUM($C$57:$AP$57)/SUM($C$56:$AP$56),0)</f>
        <v>2.1513243228035015</v>
      </c>
      <c r="V58" s="73">
        <f ca="1">IF(AND(V$5&lt;=Selection!$G$31+Selection!$G$26,V$5&gt;Selection!$G$26),SUM($C$57:$AP$57)/SUM($C$56:$AP$56),0)</f>
        <v>2.1513243228035015</v>
      </c>
      <c r="W58" s="73">
        <f ca="1">IF(AND(W$5&lt;=Selection!$G$31+Selection!$G$26,W$5&gt;Selection!$G$26),SUM($C$57:$AP$57)/SUM($C$56:$AP$56),0)</f>
        <v>2.1513243228035015</v>
      </c>
      <c r="X58" s="73">
        <f ca="1">IF(AND(X$5&lt;=Selection!$G$31+Selection!$G$26,X$5&gt;Selection!$G$26),SUM($C$57:$AP$57)/SUM($C$56:$AP$56),0)</f>
        <v>2.1513243228035015</v>
      </c>
      <c r="Y58" s="73">
        <f ca="1">IF(AND(Y$5&lt;=Selection!$G$31+Selection!$G$26,Y$5&gt;Selection!$G$26),SUM($C$57:$AP$57)/SUM($C$56:$AP$56),0)</f>
        <v>2.1513243228035015</v>
      </c>
      <c r="Z58" s="73">
        <f ca="1">IF(AND(Z$5&lt;=Selection!$G$31+Selection!$G$26,Z$5&gt;Selection!$G$26),SUM($C$57:$AP$57)/SUM($C$56:$AP$56),0)</f>
        <v>2.1513243228035015</v>
      </c>
      <c r="AA58" s="73">
        <f ca="1">IF(AND(AA$5&lt;=Selection!$G$31+Selection!$G$26,AA$5&gt;Selection!$G$26),SUM($C$57:$AP$57)/SUM($C$56:$AP$56),0)</f>
        <v>0</v>
      </c>
      <c r="AB58" s="73">
        <f ca="1">IF(AND(AB$5&lt;=Selection!$G$31+Selection!$G$26,AB$5&gt;Selection!$G$26),SUM($C$57:$AP$57)/SUM($C$56:$AP$56),0)</f>
        <v>0</v>
      </c>
      <c r="AC58" s="73">
        <f ca="1">IF(AND(AC$5&lt;=Selection!$G$31+Selection!$G$26,AC$5&gt;Selection!$G$26),SUM($C$57:$AP$57)/SUM($C$56:$AP$56),0)</f>
        <v>0</v>
      </c>
      <c r="AD58" s="73">
        <f ca="1">IF(AND(AD$5&lt;=Selection!$G$31+Selection!$G$26,AD$5&gt;Selection!$G$26),SUM($C$57:$AP$57)/SUM($C$56:$AP$56),0)</f>
        <v>0</v>
      </c>
      <c r="AE58" s="73">
        <f ca="1">IF(AND(AE$5&lt;=Selection!$G$31+Selection!$G$26,AE$5&gt;Selection!$G$26),SUM($C$57:$AP$57)/SUM($C$56:$AP$56),0)</f>
        <v>0</v>
      </c>
      <c r="AF58" s="73">
        <f ca="1">IF(AND(AF$5&lt;=Selection!$G$31+Selection!$G$26,AF$5&gt;Selection!$G$26),SUM($C$57:$AP$57)/SUM($C$56:$AP$56),0)</f>
        <v>0</v>
      </c>
      <c r="AG58" s="73">
        <f ca="1">IF(AND(AG$5&lt;=Selection!$G$31+Selection!$G$26,AG$5&gt;Selection!$G$26),SUM($C$57:$AP$57)/SUM($C$56:$AP$56),0)</f>
        <v>0</v>
      </c>
      <c r="AH58" s="73">
        <f ca="1">IF(AND(AH$5&lt;=Selection!$G$31+Selection!$G$26,AH$5&gt;Selection!$G$26),SUM($C$57:$AP$57)/SUM($C$56:$AP$56),0)</f>
        <v>0</v>
      </c>
      <c r="AI58" s="73">
        <f ca="1">IF(AND(AI$5&lt;=Selection!$G$31+Selection!$G$26,AI$5&gt;Selection!$G$26),SUM($C$57:$AP$57)/SUM($C$56:$AP$56),0)</f>
        <v>0</v>
      </c>
      <c r="AJ58" s="73">
        <f ca="1">IF(AND(AJ$5&lt;=Selection!$G$31+Selection!$G$26,AJ$5&gt;Selection!$G$26),SUM($C$57:$AP$57)/SUM($C$56:$AP$56),0)</f>
        <v>0</v>
      </c>
      <c r="AK58" s="73">
        <f ca="1">IF(AND(AK$5&lt;=Selection!$G$31+Selection!$G$26,AK$5&gt;Selection!$G$26),SUM($C$57:$AP$57)/SUM($C$56:$AP$56),0)</f>
        <v>0</v>
      </c>
      <c r="AL58" s="73">
        <f ca="1">IF(AND(AL$5&lt;=Selection!$G$31+Selection!$G$26,AL$5&gt;Selection!$G$26),SUM($C$57:$AP$57)/SUM($C$56:$AP$56),0)</f>
        <v>0</v>
      </c>
      <c r="AM58" s="73">
        <f ca="1">IF(AND(AM$5&lt;=Selection!$G$31+Selection!$G$26,AM$5&gt;Selection!$G$26),SUM($C$57:$AP$57)/SUM($C$56:$AP$56),0)</f>
        <v>0</v>
      </c>
      <c r="AN58" s="73">
        <f ca="1">IF(AND(AN$5&lt;=Selection!$G$31+Selection!$G$26,AN$5&gt;Selection!$G$26),SUM($C$57:$AP$57)/SUM($C$56:$AP$56),0)</f>
        <v>0</v>
      </c>
      <c r="AO58" s="73">
        <f ca="1">IF(AND(AO$5&lt;=Selection!$G$31+Selection!$G$26,AO$5&gt;Selection!$G$26),SUM($C$57:$AP$57)/SUM($C$56:$AP$56),0)</f>
        <v>0</v>
      </c>
      <c r="AP58" s="73">
        <f ca="1">IF(AND(AP$5&lt;=Selection!$G$31+Selection!$G$26,AP$5&gt;Selection!$G$26),SUM($C$57:$AP$57)/SUM($C$56:$AP$56),0)</f>
        <v>0</v>
      </c>
    </row>
    <row r="59" spans="2:42" ht="13.5" thickBot="1">
      <c r="B59" s="17" t="s">
        <v>135</v>
      </c>
      <c r="C59" s="36">
        <f ca="1">MAX($C$58:$AP$58)/((1+C55)^Selection!$G$26)</f>
        <v>2.1513243228035015</v>
      </c>
      <c r="D59" s="36">
        <f ca="1">MAX($C$58:$AP$58)/((1+D55)^Selection!$G$26)</f>
        <v>2.1513243228035015</v>
      </c>
      <c r="E59" s="36">
        <f ca="1">MAX($C$58:$AP$58)/((1+E55)^Selection!$G$26)</f>
        <v>2.1513243228035015</v>
      </c>
      <c r="F59" s="36">
        <f ca="1">MAX($C$58:$AP$58)/((1+F55)^Selection!$G$26)</f>
        <v>2.1513243228035015</v>
      </c>
      <c r="G59" s="36">
        <f ca="1">MAX($C$58:$AP$58)/((1+G55)^Selection!$G$26)</f>
        <v>2.1513243228035015</v>
      </c>
      <c r="H59" s="36">
        <f ca="1">MAX($C$58:$AP$58)/((1+H55)^Selection!$G$26)</f>
        <v>2.1513243228035015</v>
      </c>
      <c r="I59" s="36">
        <f ca="1">MAX($C$58:$AP$58)/((1+I55)^Selection!$G$26)</f>
        <v>2.1513243228035015</v>
      </c>
      <c r="J59" s="36">
        <f ca="1">MAX($C$58:$AP$58)/((1+J55)^Selection!$G$26)</f>
        <v>2.1513243228035015</v>
      </c>
      <c r="K59" s="36">
        <f ca="1">MAX($C$58:$AP$58)/((1+K55)^Selection!$G$26)</f>
        <v>2.1513243228035015</v>
      </c>
      <c r="L59" s="36">
        <f ca="1">MAX($C$58:$AP$58)/((1+L55)^Selection!$G$26)</f>
        <v>2.1513243228035015</v>
      </c>
      <c r="M59" s="36">
        <f ca="1">MAX($C$58:$AP$58)/((1+M55)^Selection!$G$26)</f>
        <v>2.1513243228035015</v>
      </c>
      <c r="N59" s="36">
        <f ca="1">MAX($C$58:$AP$58)/((1+N55)^Selection!$G$26)</f>
        <v>2.1513243228035015</v>
      </c>
      <c r="O59" s="36">
        <f ca="1">MAX($C$58:$AP$58)/((1+O55)^Selection!$G$26)</f>
        <v>2.1513243228035015</v>
      </c>
      <c r="P59" s="36">
        <f ca="1">MAX($C$58:$AP$58)/((1+P55)^Selection!$G$26)</f>
        <v>2.1513243228035015</v>
      </c>
      <c r="Q59" s="36">
        <f ca="1">MAX($C$58:$AP$58)/((1+Q55)^Selection!$G$26)</f>
        <v>2.1513243228035015</v>
      </c>
      <c r="R59" s="36">
        <f ca="1">MAX($C$58:$AP$58)/((1+R55)^Selection!$G$26)</f>
        <v>2.1513243228035015</v>
      </c>
      <c r="S59" s="36">
        <f ca="1">MAX($C$58:$AP$58)/((1+S55)^Selection!$G$26)</f>
        <v>2.1513243228035015</v>
      </c>
      <c r="T59" s="36">
        <f ca="1">MAX($C$58:$AP$58)/((1+T55)^Selection!$G$26)</f>
        <v>2.1513243228035015</v>
      </c>
      <c r="U59" s="36">
        <f ca="1">MAX($C$58:$AP$58)/((1+U55)^Selection!$G$26)</f>
        <v>2.1513243228035015</v>
      </c>
      <c r="V59" s="36">
        <f ca="1">MAX($C$58:$AP$58)/((1+V55)^Selection!$G$26)</f>
        <v>2.1513243228035015</v>
      </c>
      <c r="W59" s="36">
        <f ca="1">MAX($C$58:$AP$58)/((1+W55)^Selection!$G$26)</f>
        <v>2.1513243228035015</v>
      </c>
      <c r="X59" s="36">
        <f ca="1">MAX($C$58:$AP$58)/((1+X55)^Selection!$G$26)</f>
        <v>2.1513243228035015</v>
      </c>
      <c r="Y59" s="36">
        <f ca="1">MAX($C$58:$AP$58)/((1+Y55)^Selection!$G$26)</f>
        <v>2.1513243228035015</v>
      </c>
      <c r="Z59" s="36">
        <f ca="1">MAX($C$58:$AP$58)/((1+Z55)^Selection!$G$26)</f>
        <v>2.1513243228035015</v>
      </c>
      <c r="AA59" s="36">
        <f ca="1">MAX($C$58:$AP$58)/((1+AA55)^Selection!$G$26)</f>
        <v>2.1513243228035015</v>
      </c>
      <c r="AB59" s="36">
        <f ca="1">MAX($C$58:$AP$58)/((1+AB55)^Selection!$G$26)</f>
        <v>2.1513243228035015</v>
      </c>
      <c r="AC59" s="36">
        <f ca="1">MAX($C$58:$AP$58)/((1+AC55)^Selection!$G$26)</f>
        <v>2.1513243228035015</v>
      </c>
      <c r="AD59" s="36">
        <f ca="1">MAX($C$58:$AP$58)/((1+AD55)^Selection!$G$26)</f>
        <v>2.1513243228035015</v>
      </c>
      <c r="AE59" s="36">
        <f ca="1">MAX($C$58:$AP$58)/((1+AE55)^Selection!$G$26)</f>
        <v>2.1513243228035015</v>
      </c>
      <c r="AF59" s="36">
        <f ca="1">MAX($C$58:$AP$58)/((1+AF55)^Selection!$G$26)</f>
        <v>2.1513243228035015</v>
      </c>
      <c r="AG59" s="36">
        <f ca="1">MAX($C$58:$AP$58)/((1+AG55)^Selection!$G$26)</f>
        <v>2.1513243228035015</v>
      </c>
      <c r="AH59" s="36">
        <f ca="1">MAX($C$58:$AP$58)/((1+AH55)^Selection!$G$26)</f>
        <v>2.1513243228035015</v>
      </c>
      <c r="AI59" s="36">
        <f ca="1">MAX($C$58:$AP$58)/((1+AI55)^Selection!$G$26)</f>
        <v>2.1513243228035015</v>
      </c>
      <c r="AJ59" s="36">
        <f ca="1">MAX($C$58:$AP$58)/((1+AJ55)^Selection!$G$26)</f>
        <v>2.1513243228035015</v>
      </c>
      <c r="AK59" s="36">
        <f ca="1">MAX($C$58:$AP$58)/((1+AK55)^Selection!$G$26)</f>
        <v>2.1513243228035015</v>
      </c>
      <c r="AL59" s="36">
        <f ca="1">MAX($C$58:$AP$58)/((1+AL55)^Selection!$G$26)</f>
        <v>2.1513243228035015</v>
      </c>
      <c r="AM59" s="36">
        <f ca="1">MAX($C$58:$AP$58)/((1+AM55)^Selection!$G$26)</f>
        <v>2.1513243228035015</v>
      </c>
      <c r="AN59" s="36">
        <f ca="1">MAX($C$58:$AP$58)/((1+AN55)^Selection!$G$26)</f>
        <v>2.1513243228035015</v>
      </c>
      <c r="AO59" s="36">
        <f ca="1">MAX($C$58:$AP$58)/((1+AO55)^Selection!$G$26)</f>
        <v>2.1513243228035015</v>
      </c>
      <c r="AP59" s="36">
        <f ca="1">MAX($C$58:$AP$58)/((1+AP55)^Selection!$G$26)</f>
        <v>2.1513243228035015</v>
      </c>
    </row>
    <row r="61" spans="2:42">
      <c r="B61" s="25" t="s">
        <v>124</v>
      </c>
      <c r="C61" s="24">
        <v>1</v>
      </c>
      <c r="D61" s="24">
        <f t="shared" ref="D61:AP61" si="35">C61+1</f>
        <v>2</v>
      </c>
      <c r="E61" s="24">
        <f t="shared" si="35"/>
        <v>3</v>
      </c>
      <c r="F61" s="24">
        <f t="shared" si="35"/>
        <v>4</v>
      </c>
      <c r="G61" s="24">
        <f t="shared" si="35"/>
        <v>5</v>
      </c>
      <c r="H61" s="24">
        <f t="shared" si="35"/>
        <v>6</v>
      </c>
      <c r="I61" s="24">
        <f t="shared" si="35"/>
        <v>7</v>
      </c>
      <c r="J61" s="24">
        <f t="shared" si="35"/>
        <v>8</v>
      </c>
      <c r="K61" s="24">
        <f t="shared" si="35"/>
        <v>9</v>
      </c>
      <c r="L61" s="24">
        <f t="shared" si="35"/>
        <v>10</v>
      </c>
      <c r="M61" s="24">
        <f t="shared" si="35"/>
        <v>11</v>
      </c>
      <c r="N61" s="24">
        <f t="shared" si="35"/>
        <v>12</v>
      </c>
      <c r="O61" s="24">
        <f t="shared" si="35"/>
        <v>13</v>
      </c>
      <c r="P61" s="24">
        <f t="shared" si="35"/>
        <v>14</v>
      </c>
      <c r="Q61" s="24">
        <f t="shared" si="35"/>
        <v>15</v>
      </c>
      <c r="R61" s="24">
        <f t="shared" si="35"/>
        <v>16</v>
      </c>
      <c r="S61" s="24">
        <f t="shared" si="35"/>
        <v>17</v>
      </c>
      <c r="T61" s="24">
        <f t="shared" si="35"/>
        <v>18</v>
      </c>
      <c r="U61" s="24">
        <f t="shared" si="35"/>
        <v>19</v>
      </c>
      <c r="V61" s="24">
        <f t="shared" si="35"/>
        <v>20</v>
      </c>
      <c r="W61" s="24">
        <f t="shared" si="35"/>
        <v>21</v>
      </c>
      <c r="X61" s="24">
        <f t="shared" si="35"/>
        <v>22</v>
      </c>
      <c r="Y61" s="24">
        <f t="shared" si="35"/>
        <v>23</v>
      </c>
      <c r="Z61" s="24">
        <f t="shared" si="35"/>
        <v>24</v>
      </c>
      <c r="AA61" s="24">
        <f t="shared" si="35"/>
        <v>25</v>
      </c>
      <c r="AB61" s="24">
        <f t="shared" si="35"/>
        <v>26</v>
      </c>
      <c r="AC61" s="24">
        <f t="shared" si="35"/>
        <v>27</v>
      </c>
      <c r="AD61" s="24">
        <f t="shared" si="35"/>
        <v>28</v>
      </c>
      <c r="AE61" s="24">
        <f t="shared" si="35"/>
        <v>29</v>
      </c>
      <c r="AF61" s="24">
        <f t="shared" si="35"/>
        <v>30</v>
      </c>
      <c r="AG61" s="24">
        <f t="shared" si="35"/>
        <v>31</v>
      </c>
      <c r="AH61" s="24">
        <f t="shared" si="35"/>
        <v>32</v>
      </c>
      <c r="AI61" s="24">
        <f t="shared" si="35"/>
        <v>33</v>
      </c>
      <c r="AJ61" s="24">
        <f t="shared" si="35"/>
        <v>34</v>
      </c>
      <c r="AK61" s="24">
        <f t="shared" si="35"/>
        <v>35</v>
      </c>
      <c r="AL61" s="24">
        <f t="shared" si="35"/>
        <v>36</v>
      </c>
      <c r="AM61" s="24">
        <f t="shared" si="35"/>
        <v>37</v>
      </c>
      <c r="AN61" s="24">
        <f t="shared" si="35"/>
        <v>38</v>
      </c>
      <c r="AO61" s="24">
        <f t="shared" si="35"/>
        <v>39</v>
      </c>
      <c r="AP61" s="24">
        <f t="shared" si="35"/>
        <v>40</v>
      </c>
    </row>
    <row r="62" spans="2:42" ht="12.75" customHeight="1">
      <c r="B62" s="70">
        <v>3</v>
      </c>
      <c r="C62" s="189">
        <v>0.33329999999999999</v>
      </c>
      <c r="D62" s="189">
        <v>0.44450000000000001</v>
      </c>
      <c r="E62" s="189">
        <v>0.14810000000000001</v>
      </c>
      <c r="F62" s="189">
        <v>7.4099999999999999E-2</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row>
    <row r="63" spans="2:42" ht="12.75" customHeight="1">
      <c r="B63" s="70">
        <v>5</v>
      </c>
      <c r="C63" s="189">
        <v>0.2</v>
      </c>
      <c r="D63" s="189">
        <v>0.32</v>
      </c>
      <c r="E63" s="189">
        <v>0.192</v>
      </c>
      <c r="F63" s="189">
        <v>0.1152</v>
      </c>
      <c r="G63" s="189">
        <v>0.1152</v>
      </c>
      <c r="H63" s="189">
        <v>5.7599999999999998E-2</v>
      </c>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row>
    <row r="64" spans="2:42" ht="12.75" customHeight="1">
      <c r="B64" s="70">
        <v>7</v>
      </c>
      <c r="C64" s="189">
        <v>0.1429</v>
      </c>
      <c r="D64" s="189">
        <v>0.24489999999999998</v>
      </c>
      <c r="E64" s="189">
        <v>0.17489999999999997</v>
      </c>
      <c r="F64" s="189">
        <v>0.1249</v>
      </c>
      <c r="G64" s="189">
        <v>8.929999999999999E-2</v>
      </c>
      <c r="H64" s="189">
        <v>8.9200000000000002E-2</v>
      </c>
      <c r="I64" s="189">
        <v>8.929999999999999E-2</v>
      </c>
      <c r="J64" s="189">
        <v>4.4600000000000001E-2</v>
      </c>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row>
    <row r="65" spans="2:42" ht="12.75" customHeight="1">
      <c r="B65" s="70">
        <v>10</v>
      </c>
      <c r="C65" s="189">
        <v>0.1</v>
      </c>
      <c r="D65" s="189">
        <v>0.18</v>
      </c>
      <c r="E65" s="189">
        <v>0.14400000000000002</v>
      </c>
      <c r="F65" s="189">
        <v>0.1152</v>
      </c>
      <c r="G65" s="189">
        <v>9.2200000000000004E-2</v>
      </c>
      <c r="H65" s="189">
        <v>7.3700000000000002E-2</v>
      </c>
      <c r="I65" s="189">
        <v>6.5500000000000003E-2</v>
      </c>
      <c r="J65" s="189">
        <v>6.5500000000000003E-2</v>
      </c>
      <c r="K65" s="189">
        <v>6.5599999999999992E-2</v>
      </c>
      <c r="L65" s="189">
        <v>6.5500000000000003E-2</v>
      </c>
      <c r="M65" s="189">
        <v>3.2799999999999996E-2</v>
      </c>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row>
    <row r="66" spans="2:42" ht="12.75" customHeight="1">
      <c r="B66" s="70">
        <v>15</v>
      </c>
      <c r="C66" s="189">
        <v>0.05</v>
      </c>
      <c r="D66" s="189">
        <v>9.5000000000000001E-2</v>
      </c>
      <c r="E66" s="189">
        <v>8.5500000000000007E-2</v>
      </c>
      <c r="F66" s="189">
        <v>7.6999999999999999E-2</v>
      </c>
      <c r="G66" s="189">
        <v>6.93E-2</v>
      </c>
      <c r="H66" s="189">
        <v>6.2300000000000001E-2</v>
      </c>
      <c r="I66" s="189">
        <v>5.9000000000000004E-2</v>
      </c>
      <c r="J66" s="189">
        <v>5.9000000000000004E-2</v>
      </c>
      <c r="K66" s="189">
        <v>5.91E-2</v>
      </c>
      <c r="L66" s="189">
        <v>5.9000000000000004E-2</v>
      </c>
      <c r="M66" s="189">
        <v>5.9000000000000004E-2</v>
      </c>
      <c r="N66" s="189">
        <v>5.9000000000000004E-2</v>
      </c>
      <c r="O66" s="189">
        <v>5.91E-2</v>
      </c>
      <c r="P66" s="189">
        <v>5.9000000000000004E-2</v>
      </c>
      <c r="Q66" s="189">
        <v>5.91E-2</v>
      </c>
      <c r="R66" s="189">
        <v>2.9600000000000001E-2</v>
      </c>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row>
    <row r="67" spans="2:42" ht="12.75" customHeight="1">
      <c r="B67" s="70">
        <v>20</v>
      </c>
      <c r="C67" s="189">
        <v>3.7499999999999999E-2</v>
      </c>
      <c r="D67" s="189">
        <v>7.2190000000000004E-2</v>
      </c>
      <c r="E67" s="189">
        <v>6.6769999999999996E-2</v>
      </c>
      <c r="F67" s="189">
        <v>6.1769999999999999E-2</v>
      </c>
      <c r="G67" s="189">
        <v>5.713E-2</v>
      </c>
      <c r="H67" s="189">
        <v>5.2850000000000001E-2</v>
      </c>
      <c r="I67" s="189">
        <v>4.888E-2</v>
      </c>
      <c r="J67" s="189">
        <v>4.5220000000000003E-2</v>
      </c>
      <c r="K67" s="189">
        <v>4.462E-2</v>
      </c>
      <c r="L67" s="189">
        <v>4.4610000000000004E-2</v>
      </c>
      <c r="M67" s="189">
        <v>4.4519999999999997E-2</v>
      </c>
      <c r="N67" s="189">
        <v>4.4610000000000004E-2</v>
      </c>
      <c r="O67" s="189">
        <v>4.462E-2</v>
      </c>
      <c r="P67" s="189">
        <v>4.4610000000000004E-2</v>
      </c>
      <c r="Q67" s="189">
        <v>4.462E-2</v>
      </c>
      <c r="R67" s="189">
        <v>4.4610000000000004E-2</v>
      </c>
      <c r="S67" s="189">
        <v>4.462E-2</v>
      </c>
      <c r="T67" s="189">
        <v>4.4610000000000004E-2</v>
      </c>
      <c r="U67" s="189">
        <v>4.462E-2</v>
      </c>
      <c r="V67" s="189">
        <v>4.4610000000000004E-2</v>
      </c>
      <c r="W67" s="189">
        <v>2.2409999999999999E-2</v>
      </c>
      <c r="X67" s="189"/>
      <c r="Y67" s="189"/>
      <c r="Z67" s="189"/>
      <c r="AA67" s="189"/>
      <c r="AB67" s="189"/>
      <c r="AC67" s="189"/>
      <c r="AD67" s="189"/>
      <c r="AE67" s="189"/>
      <c r="AF67" s="189"/>
      <c r="AG67" s="189"/>
      <c r="AH67" s="189"/>
      <c r="AI67" s="189"/>
      <c r="AJ67" s="189"/>
      <c r="AK67" s="189"/>
      <c r="AL67" s="189"/>
      <c r="AM67" s="189"/>
      <c r="AN67" s="189"/>
      <c r="AO67" s="189"/>
      <c r="AP67" s="189"/>
    </row>
    <row r="68" spans="2:42">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1"/>
    </row>
  </sheetData>
  <sheetProtection algorithmName="SHA-512" hashValue="qsWpZmbz41MDNh9u1noqg4iLt73w3h6wKHnNu43bx5u6b5WrFqF1dEfvNf5jDIvxHzREF5DsDeBb4X+JS72TGw==" saltValue="7o0OBicCC46dqJnwt98Spg==" spinCount="100000" sheet="1" objects="1" scenarios="1"/>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sheetPr>
  <dimension ref="A1:AJ170"/>
  <sheetViews>
    <sheetView zoomScale="85" zoomScaleNormal="85" workbookViewId="0">
      <selection activeCell="J17" sqref="J17"/>
    </sheetView>
  </sheetViews>
  <sheetFormatPr defaultRowHeight="16.5"/>
  <cols>
    <col min="1" max="1" width="2.7109375" style="195" customWidth="1"/>
    <col min="2" max="2" width="49" style="196" customWidth="1"/>
    <col min="3" max="3" width="15.7109375" style="195" customWidth="1"/>
    <col min="4" max="4" width="2.7109375" style="195" customWidth="1"/>
    <col min="5" max="5" width="15.5703125" style="195" customWidth="1"/>
    <col min="6" max="6" width="2.7109375" style="195" customWidth="1"/>
    <col min="7" max="7" width="15.7109375" style="195" customWidth="1"/>
    <col min="8" max="8" width="2.7109375" style="204" customWidth="1"/>
    <col min="9" max="9" width="2.7109375" style="195" customWidth="1"/>
    <col min="10" max="16384" width="9.140625" style="195"/>
  </cols>
  <sheetData>
    <row r="1" spans="1:13" s="11" customFormat="1" ht="21">
      <c r="A1" s="172" t="s">
        <v>160</v>
      </c>
      <c r="B1" s="174"/>
      <c r="C1" s="2"/>
      <c r="D1" s="2"/>
      <c r="E1" s="2"/>
      <c r="F1" s="2"/>
      <c r="G1" s="2"/>
      <c r="H1" s="2"/>
      <c r="I1" s="3"/>
    </row>
    <row r="2" spans="1:13" s="11" customFormat="1">
      <c r="A2" s="4" t="s">
        <v>166</v>
      </c>
      <c r="B2" s="175"/>
      <c r="C2" s="5"/>
      <c r="D2" s="5"/>
      <c r="E2" s="5"/>
      <c r="F2" s="5"/>
      <c r="G2" s="5"/>
      <c r="H2" s="5"/>
      <c r="I2" s="6"/>
      <c r="M2" s="58"/>
    </row>
    <row r="3" spans="1:13" s="11" customFormat="1" ht="17.25" thickBot="1">
      <c r="A3" s="7"/>
      <c r="B3" s="52"/>
      <c r="C3" s="8"/>
      <c r="D3" s="8"/>
      <c r="E3" s="8"/>
      <c r="F3" s="8"/>
      <c r="G3" s="8"/>
      <c r="H3" s="8"/>
      <c r="I3" s="9"/>
      <c r="M3" s="58"/>
    </row>
    <row r="4" spans="1:13" s="11" customFormat="1" ht="17.25" thickBot="1">
      <c r="A4" s="7"/>
      <c r="B4" s="210" t="s">
        <v>165</v>
      </c>
      <c r="C4" s="211"/>
      <c r="D4" s="211"/>
      <c r="E4" s="211"/>
      <c r="F4" s="211"/>
      <c r="G4" s="211"/>
      <c r="H4" s="212"/>
      <c r="I4" s="9"/>
      <c r="M4" s="58"/>
    </row>
    <row r="5" spans="1:13" s="11" customFormat="1" ht="39">
      <c r="A5" s="7"/>
      <c r="B5" s="176"/>
      <c r="C5" s="164" t="s">
        <v>133</v>
      </c>
      <c r="D5" s="165"/>
      <c r="E5" s="164" t="s">
        <v>89</v>
      </c>
      <c r="F5" s="165"/>
      <c r="G5" s="164" t="s">
        <v>88</v>
      </c>
      <c r="H5" s="9"/>
      <c r="I5" s="9"/>
      <c r="M5" s="58"/>
    </row>
    <row r="6" spans="1:13" s="11" customFormat="1">
      <c r="A6" s="7"/>
      <c r="B6" s="209" t="s">
        <v>138</v>
      </c>
      <c r="C6" s="82">
        <f ca="1">IFERROR(WaterSupply!$C$3,"N/A")</f>
        <v>0.30936292063136067</v>
      </c>
      <c r="D6" s="82"/>
      <c r="E6" s="82">
        <f ca="1">IFERROR(PotableTreatment!$C$3,"N/A")</f>
        <v>1.6565175864252702E-2</v>
      </c>
      <c r="F6" s="82"/>
      <c r="G6" s="82">
        <f ca="1">IFERROR(WastewaterTreatment!$C$3,"N/A")</f>
        <v>2.1513243228035015</v>
      </c>
      <c r="H6" s="9"/>
      <c r="I6" s="9"/>
      <c r="M6" s="58"/>
    </row>
    <row r="7" spans="1:13" s="11" customFormat="1" ht="18" thickBot="1">
      <c r="A7" s="7"/>
      <c r="B7" s="177" t="s">
        <v>139</v>
      </c>
      <c r="C7" s="56">
        <f ca="1">IFERROR(WaterSupply!$D$3,"N/A")</f>
        <v>5.6868709918354536</v>
      </c>
      <c r="D7" s="56"/>
      <c r="E7" s="56">
        <f ca="1">IFERROR(PotableTreatment!$D$3,"N/A")</f>
        <v>0.31129661909286721</v>
      </c>
      <c r="F7" s="56"/>
      <c r="G7" s="56">
        <f ca="1">IFERROR(WastewaterTreatment!$D$3,"N/A")</f>
        <v>31.856419164105827</v>
      </c>
      <c r="H7" s="48"/>
      <c r="I7" s="9"/>
      <c r="M7" s="58"/>
    </row>
    <row r="8" spans="1:13" s="11" customFormat="1" ht="18" thickBot="1">
      <c r="A8" s="8"/>
      <c r="B8" s="178"/>
      <c r="C8" s="51"/>
      <c r="D8" s="51"/>
      <c r="E8" s="51"/>
      <c r="F8" s="51"/>
      <c r="G8" s="51"/>
      <c r="H8" s="8"/>
      <c r="I8" s="9"/>
      <c r="M8" s="58"/>
    </row>
    <row r="9" spans="1:13" s="11" customFormat="1" ht="17.25" thickBot="1">
      <c r="A9" s="8"/>
      <c r="B9" s="179" t="s">
        <v>107</v>
      </c>
      <c r="C9" s="57"/>
      <c r="D9" s="57"/>
      <c r="E9" s="57"/>
      <c r="F9" s="57"/>
      <c r="G9" s="57"/>
      <c r="H9" s="201"/>
      <c r="I9" s="9"/>
      <c r="M9" s="58"/>
    </row>
    <row r="10" spans="1:13" s="11" customFormat="1" ht="17.25">
      <c r="A10" s="8"/>
      <c r="B10" s="180"/>
      <c r="C10" s="59"/>
      <c r="D10" s="59"/>
      <c r="E10" s="59"/>
      <c r="F10" s="59"/>
      <c r="G10" s="59"/>
      <c r="H10" s="9"/>
      <c r="I10" s="9"/>
      <c r="M10" s="58"/>
    </row>
    <row r="11" spans="1:13" s="11" customFormat="1" ht="18" thickBot="1">
      <c r="A11" s="8"/>
      <c r="B11" s="181" t="s">
        <v>92</v>
      </c>
      <c r="C11" s="51"/>
      <c r="D11" s="51"/>
      <c r="E11" s="51"/>
      <c r="F11" s="51"/>
      <c r="G11" s="51"/>
      <c r="H11" s="9"/>
      <c r="I11" s="9"/>
      <c r="M11" s="58"/>
    </row>
    <row r="12" spans="1:13" s="11" customFormat="1" ht="18" thickBot="1">
      <c r="A12" s="8"/>
      <c r="B12" s="208" t="s">
        <v>3</v>
      </c>
      <c r="C12" s="51"/>
      <c r="D12" s="51"/>
      <c r="E12" s="51"/>
      <c r="F12" s="51"/>
      <c r="G12" s="51"/>
      <c r="H12" s="9"/>
      <c r="I12" s="9"/>
      <c r="M12" s="58"/>
    </row>
    <row r="13" spans="1:13" s="11" customFormat="1" ht="39.75" thickBot="1">
      <c r="A13" s="8"/>
      <c r="B13" s="182"/>
      <c r="C13" s="166" t="s">
        <v>133</v>
      </c>
      <c r="D13" s="52"/>
      <c r="E13" s="166" t="s">
        <v>89</v>
      </c>
      <c r="F13" s="52"/>
      <c r="G13" s="166" t="s">
        <v>88</v>
      </c>
      <c r="H13" s="9"/>
      <c r="I13" s="9"/>
      <c r="M13" s="58"/>
    </row>
    <row r="14" spans="1:13" s="11" customFormat="1" ht="51" thickBot="1">
      <c r="A14" s="7"/>
      <c r="B14" s="183" t="s">
        <v>103</v>
      </c>
      <c r="C14" s="173" t="s">
        <v>84</v>
      </c>
      <c r="D14" s="52"/>
      <c r="E14" s="173" t="s">
        <v>87</v>
      </c>
      <c r="F14" s="167"/>
      <c r="G14" s="173" t="s">
        <v>88</v>
      </c>
      <c r="H14" s="9"/>
      <c r="I14" s="9"/>
    </row>
    <row r="15" spans="1:13" s="11" customFormat="1" ht="18" customHeight="1">
      <c r="A15" s="7"/>
      <c r="B15" s="184" t="s">
        <v>99</v>
      </c>
      <c r="C15" s="83">
        <f ca="1">OFFSET(Cost_Input!$B$4,MATCH($B$12,Cost_Input!$B$5:$B$17,0),MATCH(C$14,Cost_Input!$C$1:$N$1,0))</f>
        <v>3.1914352880360433</v>
      </c>
      <c r="D15" s="8"/>
      <c r="E15" s="83">
        <f ca="1">OFFSET(Cost_Input!$N$4,MATCH($B$12,Cost_Input!$B$5:$B$17,0),MATCH($E$14,Cost_Input!$O$18:$X$18,0))</f>
        <v>5.8657904745792078E-2</v>
      </c>
      <c r="F15" s="10"/>
      <c r="G15" s="83">
        <f ca="1">OFFSET(Cost_Input!$N$4,MATCH($B$12,Cost_Input!$B$5:$B$17,0),MATCH($G$14,Cost_Input!$O$18:$X$18,0))</f>
        <v>17.98</v>
      </c>
      <c r="H15" s="9"/>
      <c r="I15" s="9"/>
    </row>
    <row r="16" spans="1:13" s="11" customFormat="1" ht="18" customHeight="1">
      <c r="A16" s="7"/>
      <c r="B16" s="184" t="s">
        <v>169</v>
      </c>
      <c r="C16" s="83">
        <f ca="1">OFFSET(Cost_Input!$B$4,MATCH($B$12,Cost_Input!$B$5:$B$17,0),MATCH(C$14,Cost_Input!$C$1:$N$1,0)+1)</f>
        <v>8.7604959889514902E-2</v>
      </c>
      <c r="D16" s="8"/>
      <c r="E16" s="83">
        <f ca="1">OFFSET(Cost_Input!$N$4,MATCH($B$12,Cost_Input!$B$5:$B$17,0),MATCH($E$14,Cost_Input!$O$18:$X$18,0)+1)</f>
        <v>8.4497070208929895E-3</v>
      </c>
      <c r="F16" s="10"/>
      <c r="G16" s="83">
        <f ca="1">OFFSET(Cost_Input!$N$4,MATCH($B$12,Cost_Input!$B$5:$B$17,0),MATCH($G$14,Cost_Input!$O$18:$X$18,0)+1)</f>
        <v>0.7</v>
      </c>
      <c r="H16" s="9"/>
      <c r="I16" s="9"/>
    </row>
    <row r="17" spans="1:36" s="11" customFormat="1" ht="17.25">
      <c r="A17" s="7"/>
      <c r="B17" s="184"/>
      <c r="C17" s="8"/>
      <c r="D17" s="8"/>
      <c r="E17" s="10"/>
      <c r="F17" s="10"/>
      <c r="G17" s="10"/>
      <c r="H17" s="9"/>
      <c r="I17" s="9"/>
    </row>
    <row r="18" spans="1:36" s="11" customFormat="1" ht="20.25" thickBot="1">
      <c r="A18" s="7"/>
      <c r="B18" s="183" t="s">
        <v>90</v>
      </c>
      <c r="C18" s="168"/>
      <c r="D18" s="8"/>
      <c r="E18" s="8"/>
      <c r="F18" s="8"/>
      <c r="G18" s="8"/>
      <c r="H18" s="9"/>
      <c r="I18" s="9"/>
    </row>
    <row r="19" spans="1:36" s="28" customFormat="1" ht="18" thickBot="1">
      <c r="A19" s="26"/>
      <c r="B19" s="181" t="s">
        <v>100</v>
      </c>
      <c r="C19" s="188" t="s">
        <v>104</v>
      </c>
      <c r="D19" s="8"/>
      <c r="E19" s="188" t="s">
        <v>104</v>
      </c>
      <c r="F19" s="8"/>
      <c r="G19" s="188" t="s">
        <v>104</v>
      </c>
      <c r="H19" s="27"/>
      <c r="I19" s="27"/>
    </row>
    <row r="20" spans="1:36" s="11" customFormat="1">
      <c r="A20" s="7"/>
      <c r="B20" s="184" t="s">
        <v>27</v>
      </c>
      <c r="C20" s="169">
        <f ca="1">OFFSET(Financial_Input!$B4,0,MATCH(Selection!$C$19,Financial_Input!$C$3:$E$3,0))</f>
        <v>0.03</v>
      </c>
      <c r="D20" s="49"/>
      <c r="E20" s="169">
        <f ca="1">OFFSET(Financial_Input!$F4,0,MATCH(Selection!$E$19,Financial_Input!$C$3:$E$3,0))</f>
        <v>0.03</v>
      </c>
      <c r="F20" s="49"/>
      <c r="G20" s="169">
        <f ca="1">OFFSET(Financial_Input!$J4,0,MATCH(Selection!$G$19,Financial_Input!$C$3:$E$3,0))</f>
        <v>0.03</v>
      </c>
      <c r="H20" s="9"/>
      <c r="I20" s="9"/>
    </row>
    <row r="21" spans="1:36" s="11" customFormat="1">
      <c r="A21" s="7"/>
      <c r="B21" s="184" t="s">
        <v>28</v>
      </c>
      <c r="C21" s="169">
        <f ca="1">OFFSET(Financial_Input!$B5,0,MATCH(Selection!$C$19,Financial_Input!$C$3:$E$3,0))</f>
        <v>0</v>
      </c>
      <c r="D21" s="49"/>
      <c r="E21" s="169">
        <f ca="1">OFFSET(Financial_Input!$F5,0,MATCH(Selection!$E$19,Financial_Input!$C$3:$E$3,0))</f>
        <v>0</v>
      </c>
      <c r="F21" s="49"/>
      <c r="G21" s="169">
        <f ca="1">OFFSET(Financial_Input!$J5,0,MATCH(Selection!$G$19,Financial_Input!$C$3:$E$3,0))</f>
        <v>0</v>
      </c>
      <c r="H21" s="9"/>
      <c r="I21" s="9"/>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row>
    <row r="22" spans="1:36" s="11" customFormat="1" ht="17.25">
      <c r="A22" s="7"/>
      <c r="B22" s="181" t="s">
        <v>60</v>
      </c>
      <c r="C22" s="49"/>
      <c r="D22" s="49"/>
      <c r="E22" s="49"/>
      <c r="F22" s="49"/>
      <c r="G22" s="49"/>
      <c r="H22" s="9"/>
      <c r="I22" s="9"/>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6" s="11" customFormat="1">
      <c r="A23" s="7"/>
      <c r="B23" s="184" t="s">
        <v>61</v>
      </c>
      <c r="C23" s="170">
        <f>INDEX(Financial_Input!$C$24:$C$29,MATCH($C$14,Validation!$E$3:$E$8,0))</f>
        <v>40</v>
      </c>
      <c r="D23" s="49"/>
      <c r="E23" s="170">
        <f>INDEX(Financial_Input!$C$30:$C$32,MATCH($E$14,Validation!$H$3:$H$5,0))</f>
        <v>40</v>
      </c>
      <c r="F23" s="49"/>
      <c r="G23" s="170">
        <f>INDEX(Financial_Input!$C$33:$C$34,MATCH($G$14,Validation!$I$3:$I$4,0))</f>
        <v>24</v>
      </c>
      <c r="H23" s="9"/>
      <c r="I23" s="9"/>
    </row>
    <row r="24" spans="1:36" s="11" customFormat="1">
      <c r="A24" s="7"/>
      <c r="B24" s="184" t="s">
        <v>62</v>
      </c>
      <c r="C24" s="170">
        <f>INDEX(Financial_Input!$D$24:$D$29,MATCH($C$14,Validation!$E$3:$E$8,0))</f>
        <v>20</v>
      </c>
      <c r="D24" s="49"/>
      <c r="E24" s="170">
        <f>INDEX(Financial_Input!$D$30:$D$32,MATCH($E$14,Validation!$H$3:$H$5,0))</f>
        <v>10</v>
      </c>
      <c r="F24" s="49"/>
      <c r="G24" s="170">
        <f>INDEX(Financial_Input!$D$33:$D$34,MATCH($G$14,Validation!$I$3:$I$4,0))</f>
        <v>15</v>
      </c>
      <c r="H24" s="9"/>
      <c r="I24" s="9"/>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row>
    <row r="25" spans="1:36" s="11" customFormat="1" ht="17.25">
      <c r="A25" s="7"/>
      <c r="B25" s="181" t="s">
        <v>91</v>
      </c>
      <c r="C25" s="49"/>
      <c r="D25" s="49"/>
      <c r="E25" s="49"/>
      <c r="F25" s="49"/>
      <c r="G25" s="49"/>
      <c r="H25" s="9"/>
      <c r="I25" s="9"/>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row>
    <row r="26" spans="1:36" s="11" customFormat="1">
      <c r="A26" s="7"/>
      <c r="B26" s="184" t="s">
        <v>108</v>
      </c>
      <c r="C26" s="170">
        <f ca="1">OFFSET(Financial_Input!$B7,0,MATCH(Selection!$E$19,Financial_Input!$C$3:$E$3,0))</f>
        <v>0</v>
      </c>
      <c r="D26" s="49"/>
      <c r="E26" s="170">
        <f ca="1">OFFSET(Financial_Input!$F7,0,MATCH(Selection!$E$19,Financial_Input!$C$3:$E$3,0))</f>
        <v>0</v>
      </c>
      <c r="F26" s="49"/>
      <c r="G26" s="170">
        <f ca="1">OFFSET(Financial_Input!$J7,0,MATCH(Selection!$G$19,Financial_Input!$C$3:$E$3,0))</f>
        <v>0</v>
      </c>
      <c r="H26" s="9"/>
      <c r="I26" s="9"/>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row>
    <row r="27" spans="1:36" s="11" customFormat="1">
      <c r="A27" s="7"/>
      <c r="B27" s="184" t="s">
        <v>13</v>
      </c>
      <c r="C27" s="169">
        <f ca="1">OFFSET(Financial_Input!$B8,0,MATCH(Selection!$C$19,Financial_Input!$C$3:$E$3,0))</f>
        <v>0</v>
      </c>
      <c r="D27" s="49"/>
      <c r="E27" s="169">
        <f ca="1">OFFSET(Financial_Input!$F8,0,MATCH(Selection!$E$19,Financial_Input!$C$3:$E$3,0))</f>
        <v>0</v>
      </c>
      <c r="F27" s="49"/>
      <c r="G27" s="169">
        <f ca="1">OFFSET(Financial_Input!$J8,0,MATCH(Selection!$G$19,Financial_Input!$C$3:$E$3,0))</f>
        <v>0</v>
      </c>
      <c r="H27" s="9"/>
      <c r="I27" s="9"/>
    </row>
    <row r="28" spans="1:36" s="11" customFormat="1">
      <c r="A28" s="7"/>
      <c r="B28" s="184" t="s">
        <v>14</v>
      </c>
      <c r="C28" s="169">
        <f ca="1">OFFSET(Financial_Input!$B9,0,MATCH(Selection!$C$19,Financial_Input!$C$3:$E$3,0))</f>
        <v>0</v>
      </c>
      <c r="D28" s="49"/>
      <c r="E28" s="169">
        <f ca="1">OFFSET(Financial_Input!$F9,0,MATCH(Selection!$E$19,Financial_Input!$C$3:$E$3,0))</f>
        <v>0</v>
      </c>
      <c r="F28" s="49"/>
      <c r="G28" s="169">
        <f ca="1">OFFSET(Financial_Input!$J9,0,MATCH(Selection!$G$19,Financial_Input!$C$3:$E$3,0))</f>
        <v>0</v>
      </c>
      <c r="H28" s="9"/>
      <c r="I28" s="9"/>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row>
    <row r="29" spans="1:36" s="11" customFormat="1">
      <c r="A29" s="7"/>
      <c r="B29" s="184" t="s">
        <v>15</v>
      </c>
      <c r="C29" s="169">
        <f ca="1">OFFSET(Financial_Input!$B10,0,MATCH(Selection!$C$19,Financial_Input!$C$3:$E$3,0))</f>
        <v>4.5072624999999991E-2</v>
      </c>
      <c r="D29" s="49"/>
      <c r="E29" s="169">
        <f ca="1">OFFSET(Financial_Input!$F10,0,MATCH(Selection!$E$19,Financial_Input!$C$3:$E$3,0))</f>
        <v>4.5072624999999991E-2</v>
      </c>
      <c r="F29" s="49"/>
      <c r="G29" s="169">
        <f ca="1">OFFSET(Financial_Input!$J10,0,MATCH(Selection!$G$19,Financial_Input!$C$3:$E$3,0))</f>
        <v>4.5072624999999991E-2</v>
      </c>
      <c r="H29" s="9"/>
      <c r="I29" s="9"/>
    </row>
    <row r="30" spans="1:36" s="11" customFormat="1">
      <c r="A30" s="7"/>
      <c r="B30" s="184" t="s">
        <v>16</v>
      </c>
      <c r="C30" s="169">
        <f ca="1">OFFSET(Financial_Input!$B11,0,MATCH(Selection!$C$19,Financial_Input!$C$3:$E$3,0))</f>
        <v>1</v>
      </c>
      <c r="D30" s="49"/>
      <c r="E30" s="169">
        <f ca="1">OFFSET(Financial_Input!$F11,0,MATCH(Selection!$E$19,Financial_Input!$C$3:$E$3,0))</f>
        <v>1</v>
      </c>
      <c r="F30" s="49"/>
      <c r="G30" s="169">
        <f ca="1">OFFSET(Financial_Input!$J11,0,MATCH(Selection!$G$19,Financial_Input!$C$3:$E$3,0))</f>
        <v>1</v>
      </c>
      <c r="H30" s="9"/>
      <c r="I30" s="9"/>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row>
    <row r="31" spans="1:36" s="11" customFormat="1">
      <c r="A31" s="7"/>
      <c r="B31" s="184" t="s">
        <v>17</v>
      </c>
      <c r="C31" s="170">
        <f>C23</f>
        <v>40</v>
      </c>
      <c r="D31" s="49"/>
      <c r="E31" s="170">
        <f>E23</f>
        <v>40</v>
      </c>
      <c r="F31" s="49"/>
      <c r="G31" s="170">
        <f>G23</f>
        <v>24</v>
      </c>
      <c r="H31" s="9"/>
      <c r="I31" s="9"/>
    </row>
    <row r="32" spans="1:36" s="11" customFormat="1" ht="17.25">
      <c r="A32" s="7"/>
      <c r="B32" s="181" t="s">
        <v>18</v>
      </c>
      <c r="C32" s="50"/>
      <c r="D32" s="49"/>
      <c r="E32" s="50"/>
      <c r="F32" s="49"/>
      <c r="G32" s="50"/>
      <c r="H32" s="9"/>
      <c r="I32" s="9"/>
    </row>
    <row r="33" spans="1:36" s="11" customFormat="1">
      <c r="A33" s="7"/>
      <c r="B33" s="184" t="s">
        <v>19</v>
      </c>
      <c r="C33" s="169">
        <f ca="1">OFFSET(Financial_Input!$B13,0,MATCH(Selection!$C$19,Financial_Input!$C$3:$E$3,0))</f>
        <v>0</v>
      </c>
      <c r="D33" s="49"/>
      <c r="E33" s="169">
        <f ca="1">OFFSET(Financial_Input!$F13,0,MATCH(Selection!$E$19,Financial_Input!$C$3:$E$3,0))</f>
        <v>0</v>
      </c>
      <c r="F33" s="49"/>
      <c r="G33" s="169">
        <f ca="1">OFFSET(Financial_Input!$J13,0,MATCH(Selection!$G$19,Financial_Input!$C$3:$E$3,0))</f>
        <v>0</v>
      </c>
      <c r="H33" s="9"/>
      <c r="I33" s="9"/>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row>
    <row r="34" spans="1:36" s="11" customFormat="1" ht="17.25">
      <c r="A34" s="45"/>
      <c r="B34" s="184" t="s">
        <v>20</v>
      </c>
      <c r="C34" s="169">
        <f ca="1">OFFSET(Financial_Input!$B14,0,MATCH(Selection!$C$19,Financial_Input!$C$3:$E$3,0))</f>
        <v>0</v>
      </c>
      <c r="D34" s="49"/>
      <c r="E34" s="169">
        <f ca="1">OFFSET(Financial_Input!$F14,0,MATCH(Selection!$E$19,Financial_Input!$C$3:$E$3,0))</f>
        <v>0</v>
      </c>
      <c r="F34" s="49"/>
      <c r="G34" s="169">
        <f ca="1">OFFSET(Financial_Input!$J14,0,MATCH(Selection!$G$19,Financial_Input!$C$3:$E$3,0))</f>
        <v>0</v>
      </c>
      <c r="H34" s="9"/>
      <c r="I34" s="9"/>
    </row>
    <row r="35" spans="1:36" s="11" customFormat="1" ht="17.25">
      <c r="A35" s="45"/>
      <c r="B35" s="184" t="s">
        <v>21</v>
      </c>
      <c r="C35" s="169">
        <f ca="1">OFFSET(Financial_Input!$B15,0,MATCH(Selection!$C$19,Financial_Input!$C$3:$E$3,0))</f>
        <v>0</v>
      </c>
      <c r="D35" s="49"/>
      <c r="E35" s="169">
        <f ca="1">OFFSET(Financial_Input!$F15,0,MATCH(Selection!$E$19,Financial_Input!$C$3:$E$3,0))</f>
        <v>0</v>
      </c>
      <c r="F35" s="49"/>
      <c r="G35" s="169">
        <f ca="1">OFFSET(Financial_Input!$J15,0,MATCH(Selection!$G$19,Financial_Input!$C$3:$E$3,0))</f>
        <v>0</v>
      </c>
      <c r="H35" s="9"/>
      <c r="I35" s="9"/>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row>
    <row r="36" spans="1:36" s="11" customFormat="1" ht="17.25">
      <c r="A36" s="45"/>
      <c r="B36" s="184" t="s">
        <v>22</v>
      </c>
      <c r="C36" s="169">
        <f ca="1">OFFSET(Financial_Input!$B16,0,MATCH(Selection!$C$19,Financial_Input!$C$3:$E$3,0))</f>
        <v>0</v>
      </c>
      <c r="D36" s="49"/>
      <c r="E36" s="169">
        <f ca="1">OFFSET(Financial_Input!$F16,0,MATCH(Selection!$E$19,Financial_Input!$C$3:$E$3,0))</f>
        <v>0</v>
      </c>
      <c r="F36" s="49"/>
      <c r="G36" s="169">
        <f ca="1">OFFSET(Financial_Input!$J16,0,MATCH(Selection!$G$19,Financial_Input!$C$3:$E$3,0))</f>
        <v>0</v>
      </c>
      <c r="H36" s="9"/>
      <c r="I36" s="9"/>
    </row>
    <row r="37" spans="1:36" s="11" customFormat="1" ht="17.25">
      <c r="A37" s="45"/>
      <c r="B37" s="184" t="s">
        <v>23</v>
      </c>
      <c r="C37" s="169">
        <f ca="1">OFFSET(Financial_Input!$B17,0,MATCH(Selection!$C$19,Financial_Input!$C$3:$E$3,0))</f>
        <v>0.05</v>
      </c>
      <c r="D37" s="49"/>
      <c r="E37" s="169">
        <f ca="1">OFFSET(Financial_Input!$F17,0,MATCH(Selection!$E$19,Financial_Input!$C$3:$E$3,0))</f>
        <v>0.05</v>
      </c>
      <c r="F37" s="49"/>
      <c r="G37" s="169">
        <f ca="1">OFFSET(Financial_Input!$J17,0,MATCH(Selection!$G$19,Financial_Input!$C$3:$E$3,0))</f>
        <v>0.05</v>
      </c>
      <c r="H37" s="9"/>
      <c r="I37" s="9"/>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row>
    <row r="38" spans="1:36" s="11" customFormat="1" ht="17.25">
      <c r="A38" s="45"/>
      <c r="B38" s="184" t="s">
        <v>24</v>
      </c>
      <c r="C38" s="169">
        <f ca="1">OFFSET(Financial_Input!$B18,0,MATCH(Selection!$C$19,Financial_Input!$C$3:$E$3,0))</f>
        <v>0</v>
      </c>
      <c r="D38" s="49"/>
      <c r="E38" s="169">
        <f ca="1">OFFSET(Financial_Input!$F18,0,MATCH(Selection!$E$19,Financial_Input!$C$3:$E$3,0))</f>
        <v>0</v>
      </c>
      <c r="F38" s="49"/>
      <c r="G38" s="169">
        <f ca="1">OFFSET(Financial_Input!$J18,0,MATCH(Selection!$G$19,Financial_Input!$C$3:$E$3,0))</f>
        <v>0</v>
      </c>
      <c r="H38" s="9"/>
      <c r="I38" s="9"/>
    </row>
    <row r="39" spans="1:36" s="11" customFormat="1" ht="18" thickBot="1">
      <c r="A39" s="45"/>
      <c r="B39" s="185" t="s">
        <v>25</v>
      </c>
      <c r="C39" s="214" t="str">
        <f ca="1">OFFSET(Financial_Input!$B19,0,MATCH(Selection!$C$19,Financial_Input!$C$3:$E$3,0))</f>
        <v>Depreciated Cost</v>
      </c>
      <c r="D39" s="187"/>
      <c r="E39" s="214" t="str">
        <f ca="1">OFFSET(Financial_Input!$F19,0,MATCH(Selection!$E$19,Financial_Input!$C$3:$E$3,0))</f>
        <v>Depreciated Cost</v>
      </c>
      <c r="F39" s="215"/>
      <c r="G39" s="214" t="str">
        <f ca="1">OFFSET(Financial_Input!$J19,0,MATCH(Selection!$G$19,Financial_Input!$C$3:$E$3,0))</f>
        <v>Depreciated Cost</v>
      </c>
      <c r="H39" s="48"/>
      <c r="I39" s="9"/>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36" s="11" customFormat="1" ht="18" thickBot="1">
      <c r="A40" s="46"/>
      <c r="B40" s="186"/>
      <c r="C40" s="171"/>
      <c r="D40" s="47"/>
      <c r="E40" s="47"/>
      <c r="F40" s="47"/>
      <c r="G40" s="47"/>
      <c r="H40" s="47"/>
      <c r="I40" s="4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row>
    <row r="41" spans="1:36">
      <c r="A41" s="194"/>
      <c r="B41" s="192"/>
      <c r="C41" s="193"/>
      <c r="D41" s="193"/>
      <c r="E41" s="193"/>
      <c r="F41" s="193"/>
      <c r="G41" s="193"/>
      <c r="H41" s="202"/>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row>
    <row r="42" spans="1:36">
      <c r="A42" s="194"/>
      <c r="B42" s="192"/>
      <c r="C42" s="193"/>
      <c r="D42" s="193"/>
      <c r="E42" s="193"/>
      <c r="F42" s="193"/>
      <c r="G42" s="193"/>
      <c r="H42" s="202"/>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row>
    <row r="43" spans="1:36">
      <c r="A43" s="194"/>
      <c r="B43" s="192"/>
      <c r="C43" s="193"/>
      <c r="D43" s="193"/>
      <c r="E43" s="193"/>
      <c r="F43" s="193"/>
      <c r="G43" s="193"/>
      <c r="H43" s="202"/>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row>
    <row r="44" spans="1:36">
      <c r="A44" s="194"/>
      <c r="B44" s="192"/>
      <c r="C44" s="193"/>
      <c r="D44" s="193"/>
      <c r="E44" s="193"/>
      <c r="F44" s="193"/>
      <c r="G44" s="193"/>
      <c r="H44" s="202"/>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row>
    <row r="45" spans="1:36">
      <c r="A45" s="194"/>
      <c r="B45" s="192"/>
      <c r="C45" s="193"/>
      <c r="D45" s="193"/>
      <c r="E45" s="193"/>
      <c r="F45" s="193"/>
      <c r="G45" s="193"/>
      <c r="H45" s="202"/>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row>
    <row r="46" spans="1:36">
      <c r="A46" s="194"/>
      <c r="B46" s="192"/>
      <c r="C46" s="193"/>
      <c r="D46" s="193"/>
      <c r="E46" s="193"/>
      <c r="F46" s="193"/>
      <c r="G46" s="193"/>
      <c r="H46" s="202"/>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row>
    <row r="47" spans="1:36">
      <c r="A47" s="194"/>
      <c r="B47" s="192"/>
      <c r="C47" s="193"/>
      <c r="D47" s="193"/>
      <c r="E47" s="193"/>
      <c r="F47" s="193"/>
      <c r="G47" s="193"/>
      <c r="H47" s="202"/>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row>
    <row r="48" spans="1:36">
      <c r="A48" s="194"/>
      <c r="C48" s="194"/>
      <c r="D48" s="194"/>
      <c r="E48" s="194"/>
      <c r="F48" s="194"/>
      <c r="G48" s="194"/>
      <c r="H48" s="203"/>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row>
    <row r="49" spans="1:36">
      <c r="A49" s="194"/>
      <c r="C49" s="194"/>
      <c r="D49" s="194"/>
      <c r="E49" s="194"/>
      <c r="F49" s="194"/>
      <c r="G49" s="194"/>
      <c r="H49" s="203"/>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row>
    <row r="50" spans="1:36">
      <c r="A50" s="194"/>
      <c r="B50" s="197"/>
      <c r="C50" s="194"/>
      <c r="D50" s="194"/>
      <c r="E50" s="194"/>
      <c r="F50" s="194"/>
      <c r="G50" s="194"/>
      <c r="H50" s="203"/>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row>
    <row r="51" spans="1:36">
      <c r="A51" s="194"/>
      <c r="B51" s="197"/>
      <c r="C51" s="194"/>
      <c r="D51" s="194"/>
      <c r="E51" s="194"/>
      <c r="F51" s="194"/>
      <c r="G51" s="194"/>
      <c r="H51" s="203"/>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row>
    <row r="52" spans="1:36">
      <c r="A52" s="194"/>
      <c r="B52" s="197"/>
      <c r="C52" s="194"/>
      <c r="D52" s="194"/>
      <c r="E52" s="194"/>
      <c r="F52" s="194"/>
      <c r="G52" s="194"/>
      <c r="H52" s="203"/>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row>
    <row r="53" spans="1:36">
      <c r="A53" s="194"/>
      <c r="B53" s="197"/>
      <c r="C53" s="194"/>
      <c r="D53" s="194"/>
      <c r="E53" s="194"/>
      <c r="F53" s="194"/>
      <c r="G53" s="194"/>
      <c r="H53" s="203"/>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row>
    <row r="54" spans="1:36">
      <c r="A54" s="194"/>
      <c r="B54" s="197"/>
      <c r="C54" s="194"/>
      <c r="D54" s="194"/>
      <c r="E54" s="194"/>
      <c r="F54" s="194"/>
      <c r="G54" s="194"/>
      <c r="H54" s="203"/>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row>
    <row r="55" spans="1:36">
      <c r="A55" s="194"/>
      <c r="B55" s="197"/>
      <c r="C55" s="194"/>
      <c r="D55" s="194"/>
      <c r="E55" s="194"/>
      <c r="F55" s="194"/>
      <c r="G55" s="194"/>
      <c r="H55" s="203"/>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row>
    <row r="56" spans="1:36">
      <c r="A56" s="194"/>
      <c r="B56" s="197"/>
      <c r="C56" s="194"/>
      <c r="D56" s="194"/>
      <c r="E56" s="194"/>
      <c r="F56" s="194"/>
      <c r="G56" s="194"/>
      <c r="H56" s="203"/>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row>
    <row r="57" spans="1:36">
      <c r="A57" s="194"/>
      <c r="B57" s="197"/>
      <c r="C57" s="194"/>
      <c r="D57" s="194"/>
      <c r="E57" s="194"/>
      <c r="F57" s="194"/>
      <c r="G57" s="194"/>
      <c r="H57" s="203"/>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row>
    <row r="58" spans="1:36">
      <c r="A58" s="194"/>
      <c r="B58" s="197"/>
      <c r="C58" s="194"/>
      <c r="D58" s="194"/>
      <c r="E58" s="194"/>
      <c r="F58" s="194"/>
      <c r="G58" s="194"/>
      <c r="H58" s="203"/>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row>
    <row r="59" spans="1:36">
      <c r="A59" s="194"/>
      <c r="B59" s="197"/>
      <c r="C59" s="194"/>
      <c r="D59" s="194"/>
      <c r="E59" s="194"/>
      <c r="F59" s="194"/>
      <c r="G59" s="194"/>
      <c r="H59" s="203"/>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row>
    <row r="60" spans="1:36">
      <c r="A60" s="194"/>
      <c r="B60" s="197"/>
      <c r="C60" s="194"/>
      <c r="D60" s="194"/>
      <c r="E60" s="194"/>
      <c r="F60" s="194"/>
      <c r="G60" s="194"/>
      <c r="H60" s="203"/>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row>
    <row r="61" spans="1:36">
      <c r="A61" s="194"/>
      <c r="B61" s="197"/>
      <c r="C61" s="194"/>
      <c r="D61" s="194"/>
      <c r="E61" s="194"/>
      <c r="F61" s="194"/>
      <c r="G61" s="194"/>
      <c r="H61" s="203"/>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row>
    <row r="62" spans="1:36">
      <c r="A62" s="194"/>
      <c r="B62" s="197"/>
      <c r="C62" s="194"/>
      <c r="D62" s="194"/>
      <c r="E62" s="194"/>
      <c r="F62" s="194"/>
      <c r="G62" s="194"/>
      <c r="H62" s="203"/>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row>
    <row r="63" spans="1:36">
      <c r="A63" s="194"/>
      <c r="B63" s="197"/>
      <c r="C63" s="194"/>
      <c r="D63" s="194"/>
      <c r="E63" s="194"/>
      <c r="F63" s="194"/>
      <c r="G63" s="194"/>
      <c r="H63" s="203"/>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row>
    <row r="64" spans="1:36">
      <c r="A64" s="194"/>
      <c r="B64" s="197"/>
      <c r="C64" s="194"/>
      <c r="D64" s="194"/>
      <c r="E64" s="194"/>
      <c r="F64" s="194"/>
      <c r="G64" s="194"/>
      <c r="H64" s="203"/>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row>
    <row r="65" spans="1:36">
      <c r="A65" s="194"/>
      <c r="B65" s="197"/>
      <c r="C65" s="194"/>
      <c r="D65" s="194"/>
      <c r="E65" s="194"/>
      <c r="F65" s="194"/>
      <c r="G65" s="194"/>
      <c r="H65" s="203"/>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row>
    <row r="66" spans="1:36">
      <c r="A66" s="194"/>
      <c r="B66" s="197"/>
      <c r="C66" s="194"/>
      <c r="D66" s="194"/>
      <c r="E66" s="194"/>
      <c r="F66" s="194"/>
      <c r="G66" s="194"/>
      <c r="H66" s="203"/>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row>
    <row r="67" spans="1:36">
      <c r="A67" s="194"/>
      <c r="B67" s="197"/>
      <c r="C67" s="194"/>
      <c r="D67" s="194"/>
      <c r="E67" s="194"/>
      <c r="F67" s="194"/>
      <c r="G67" s="194"/>
      <c r="H67" s="203"/>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row>
    <row r="68" spans="1:36">
      <c r="A68" s="194"/>
      <c r="B68" s="197"/>
      <c r="C68" s="194"/>
      <c r="D68" s="194"/>
      <c r="E68" s="194"/>
      <c r="F68" s="194"/>
      <c r="G68" s="194"/>
      <c r="H68" s="203"/>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row>
    <row r="69" spans="1:36">
      <c r="A69" s="194"/>
      <c r="B69" s="197"/>
      <c r="C69" s="194"/>
      <c r="D69" s="194"/>
      <c r="E69" s="194"/>
      <c r="F69" s="194"/>
      <c r="G69" s="194"/>
      <c r="H69" s="203"/>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row>
    <row r="70" spans="1:36">
      <c r="A70" s="194"/>
      <c r="B70" s="197"/>
      <c r="C70" s="194"/>
      <c r="D70" s="194"/>
      <c r="E70" s="194"/>
      <c r="F70" s="194"/>
      <c r="G70" s="194"/>
      <c r="H70" s="203"/>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row>
    <row r="71" spans="1:36">
      <c r="A71" s="194"/>
      <c r="B71" s="197"/>
      <c r="C71" s="194"/>
      <c r="D71" s="194"/>
      <c r="E71" s="194"/>
      <c r="F71" s="194"/>
      <c r="G71" s="194"/>
      <c r="H71" s="203"/>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row>
    <row r="72" spans="1:36">
      <c r="A72" s="194"/>
      <c r="B72" s="197"/>
      <c r="C72" s="194"/>
      <c r="D72" s="194"/>
      <c r="E72" s="194"/>
      <c r="F72" s="194"/>
      <c r="G72" s="194"/>
      <c r="H72" s="203"/>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row>
    <row r="73" spans="1:36">
      <c r="A73" s="194"/>
      <c r="B73" s="197"/>
      <c r="C73" s="194"/>
      <c r="D73" s="194"/>
      <c r="E73" s="194"/>
      <c r="F73" s="194"/>
      <c r="G73" s="194"/>
      <c r="H73" s="203"/>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row>
    <row r="74" spans="1:36">
      <c r="A74" s="194"/>
      <c r="B74" s="197"/>
      <c r="C74" s="194"/>
      <c r="D74" s="194"/>
      <c r="E74" s="194"/>
      <c r="F74" s="194"/>
      <c r="G74" s="194"/>
      <c r="H74" s="203"/>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row>
    <row r="75" spans="1:36">
      <c r="A75" s="194"/>
      <c r="B75" s="197"/>
      <c r="C75" s="194"/>
      <c r="D75" s="194"/>
      <c r="E75" s="194"/>
      <c r="F75" s="194"/>
      <c r="G75" s="194"/>
      <c r="H75" s="203"/>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row>
    <row r="76" spans="1:36">
      <c r="A76" s="194"/>
      <c r="B76" s="197"/>
      <c r="C76" s="194"/>
      <c r="D76" s="194"/>
      <c r="E76" s="194"/>
      <c r="F76" s="194"/>
      <c r="G76" s="194"/>
      <c r="H76" s="203"/>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row>
    <row r="77" spans="1:36">
      <c r="A77" s="194"/>
      <c r="B77" s="197"/>
      <c r="C77" s="194"/>
      <c r="D77" s="194"/>
      <c r="E77" s="194"/>
      <c r="F77" s="194"/>
      <c r="G77" s="194"/>
      <c r="H77" s="203"/>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row>
    <row r="78" spans="1:36">
      <c r="A78" s="194"/>
      <c r="B78" s="197"/>
      <c r="C78" s="194"/>
      <c r="D78" s="194"/>
      <c r="E78" s="194"/>
      <c r="F78" s="194"/>
      <c r="G78" s="194"/>
      <c r="H78" s="203"/>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row>
    <row r="79" spans="1:36">
      <c r="A79" s="194"/>
      <c r="B79" s="197"/>
      <c r="C79" s="194"/>
      <c r="D79" s="194"/>
      <c r="E79" s="194"/>
      <c r="F79" s="194"/>
      <c r="G79" s="194"/>
      <c r="H79" s="203"/>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row>
    <row r="80" spans="1:36">
      <c r="A80" s="194"/>
      <c r="B80" s="197"/>
      <c r="C80" s="194"/>
      <c r="D80" s="194"/>
      <c r="E80" s="194"/>
      <c r="F80" s="194"/>
      <c r="G80" s="194"/>
      <c r="H80" s="203"/>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row>
    <row r="81" spans="1:36">
      <c r="A81" s="194"/>
      <c r="B81" s="197"/>
      <c r="C81" s="194"/>
      <c r="D81" s="194"/>
      <c r="E81" s="194"/>
      <c r="F81" s="194"/>
      <c r="G81" s="194"/>
      <c r="H81" s="203"/>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row>
    <row r="82" spans="1:36">
      <c r="A82" s="194"/>
      <c r="B82" s="197"/>
      <c r="C82" s="194"/>
      <c r="D82" s="194"/>
      <c r="E82" s="194"/>
      <c r="F82" s="194"/>
      <c r="G82" s="194"/>
      <c r="H82" s="203"/>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row>
    <row r="83" spans="1:36">
      <c r="A83" s="194"/>
      <c r="B83" s="197"/>
      <c r="C83" s="194"/>
      <c r="D83" s="194"/>
      <c r="E83" s="194"/>
      <c r="F83" s="194"/>
      <c r="G83" s="194"/>
      <c r="H83" s="203"/>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row>
    <row r="84" spans="1:36">
      <c r="A84" s="194"/>
      <c r="B84" s="197"/>
      <c r="C84" s="194"/>
      <c r="D84" s="194"/>
      <c r="E84" s="194"/>
      <c r="F84" s="194"/>
      <c r="G84" s="194"/>
      <c r="H84" s="203"/>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row>
    <row r="85" spans="1:36">
      <c r="A85" s="194"/>
      <c r="B85" s="197"/>
      <c r="C85" s="194"/>
      <c r="D85" s="194"/>
      <c r="E85" s="194"/>
      <c r="F85" s="194"/>
      <c r="G85" s="194"/>
      <c r="H85" s="203"/>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row>
    <row r="86" spans="1:36">
      <c r="A86" s="194"/>
      <c r="B86" s="197"/>
      <c r="C86" s="194"/>
      <c r="D86" s="194"/>
      <c r="E86" s="194"/>
      <c r="F86" s="194"/>
      <c r="G86" s="194"/>
      <c r="H86" s="203"/>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row>
    <row r="87" spans="1:36">
      <c r="A87" s="194"/>
      <c r="B87" s="197"/>
      <c r="C87" s="194"/>
      <c r="D87" s="194"/>
      <c r="E87" s="194"/>
      <c r="F87" s="194"/>
      <c r="G87" s="194"/>
      <c r="H87" s="203"/>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row>
    <row r="88" spans="1:36">
      <c r="A88" s="194"/>
      <c r="B88" s="197"/>
      <c r="C88" s="194"/>
      <c r="D88" s="194"/>
      <c r="E88" s="194"/>
      <c r="F88" s="194"/>
      <c r="G88" s="194"/>
      <c r="H88" s="203"/>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row>
    <row r="89" spans="1:36">
      <c r="A89" s="194"/>
      <c r="B89" s="197"/>
      <c r="C89" s="194"/>
      <c r="D89" s="194"/>
      <c r="E89" s="194"/>
      <c r="F89" s="194"/>
      <c r="G89" s="194"/>
      <c r="H89" s="203"/>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row>
    <row r="90" spans="1:36">
      <c r="A90" s="194"/>
      <c r="B90" s="197"/>
      <c r="C90" s="194"/>
      <c r="D90" s="194"/>
      <c r="E90" s="194"/>
      <c r="F90" s="194"/>
      <c r="G90" s="194"/>
      <c r="H90" s="203"/>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row>
    <row r="91" spans="1:36">
      <c r="A91" s="194"/>
      <c r="B91" s="197"/>
      <c r="C91" s="194"/>
      <c r="D91" s="194"/>
      <c r="E91" s="194"/>
      <c r="F91" s="194"/>
      <c r="G91" s="194"/>
      <c r="H91" s="203"/>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row>
    <row r="92" spans="1:36">
      <c r="A92" s="194"/>
      <c r="B92" s="197"/>
      <c r="C92" s="194"/>
      <c r="D92" s="194"/>
      <c r="E92" s="194"/>
      <c r="F92" s="194"/>
      <c r="G92" s="194"/>
      <c r="H92" s="203"/>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row>
    <row r="93" spans="1:36">
      <c r="A93" s="194"/>
      <c r="B93" s="197"/>
      <c r="C93" s="194"/>
      <c r="D93" s="194"/>
      <c r="E93" s="194"/>
      <c r="F93" s="194"/>
      <c r="G93" s="194"/>
      <c r="H93" s="203"/>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row>
    <row r="94" spans="1:36">
      <c r="A94" s="194"/>
      <c r="B94" s="197"/>
      <c r="C94" s="194"/>
      <c r="D94" s="194"/>
      <c r="E94" s="194"/>
      <c r="F94" s="194"/>
      <c r="G94" s="194"/>
      <c r="H94" s="203"/>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row>
    <row r="95" spans="1:36">
      <c r="A95" s="194"/>
      <c r="B95" s="197"/>
      <c r="C95" s="194"/>
      <c r="D95" s="194"/>
      <c r="E95" s="194"/>
      <c r="F95" s="194"/>
      <c r="G95" s="194"/>
      <c r="H95" s="203"/>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row>
    <row r="96" spans="1:36">
      <c r="A96" s="194"/>
      <c r="B96" s="197"/>
      <c r="C96" s="194"/>
      <c r="D96" s="194"/>
      <c r="E96" s="194"/>
      <c r="F96" s="194"/>
      <c r="G96" s="194"/>
      <c r="H96" s="203"/>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row>
    <row r="97" spans="1:36">
      <c r="A97" s="194"/>
      <c r="B97" s="197"/>
      <c r="C97" s="194"/>
      <c r="D97" s="194"/>
      <c r="E97" s="194"/>
      <c r="F97" s="194"/>
      <c r="G97" s="194"/>
      <c r="H97" s="203"/>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row>
    <row r="98" spans="1:36">
      <c r="A98" s="194"/>
      <c r="B98" s="197"/>
      <c r="C98" s="194"/>
      <c r="D98" s="194"/>
      <c r="E98" s="194"/>
      <c r="F98" s="194"/>
      <c r="G98" s="194"/>
      <c r="H98" s="203"/>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row>
    <row r="99" spans="1:36">
      <c r="A99" s="194"/>
      <c r="B99" s="197"/>
      <c r="C99" s="194"/>
      <c r="D99" s="194"/>
      <c r="E99" s="194"/>
      <c r="F99" s="194"/>
      <c r="G99" s="194"/>
      <c r="H99" s="203"/>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row>
    <row r="100" spans="1:36">
      <c r="A100" s="194"/>
      <c r="B100" s="197"/>
      <c r="C100" s="194"/>
      <c r="D100" s="194"/>
      <c r="E100" s="194"/>
      <c r="F100" s="194"/>
      <c r="G100" s="194"/>
      <c r="H100" s="203"/>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row>
    <row r="101" spans="1:36">
      <c r="A101" s="194"/>
      <c r="B101" s="197"/>
      <c r="C101" s="194"/>
      <c r="D101" s="194"/>
      <c r="E101" s="194"/>
      <c r="F101" s="194"/>
      <c r="G101" s="194"/>
      <c r="H101" s="203"/>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row>
    <row r="102" spans="1:36">
      <c r="A102" s="194"/>
      <c r="B102" s="197"/>
      <c r="C102" s="194"/>
      <c r="D102" s="194"/>
      <c r="E102" s="194"/>
      <c r="F102" s="194"/>
      <c r="G102" s="194"/>
      <c r="H102" s="203"/>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row>
    <row r="103" spans="1:36">
      <c r="A103" s="194"/>
      <c r="B103" s="197"/>
      <c r="C103" s="194"/>
      <c r="D103" s="194"/>
      <c r="E103" s="194"/>
      <c r="F103" s="194"/>
      <c r="G103" s="194"/>
      <c r="H103" s="203"/>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row>
    <row r="104" spans="1:36">
      <c r="A104" s="194"/>
      <c r="B104" s="197"/>
      <c r="C104" s="194"/>
      <c r="D104" s="194"/>
      <c r="E104" s="194"/>
      <c r="F104" s="194"/>
      <c r="G104" s="194"/>
      <c r="H104" s="203"/>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row>
    <row r="105" spans="1:36">
      <c r="A105" s="194"/>
      <c r="B105" s="197"/>
      <c r="C105" s="194"/>
      <c r="D105" s="194"/>
      <c r="E105" s="194"/>
      <c r="F105" s="194"/>
      <c r="G105" s="194"/>
      <c r="H105" s="203"/>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row>
    <row r="106" spans="1:36">
      <c r="A106" s="194"/>
      <c r="B106" s="197"/>
      <c r="C106" s="194"/>
      <c r="D106" s="194"/>
      <c r="E106" s="194"/>
      <c r="F106" s="194"/>
      <c r="G106" s="194"/>
      <c r="H106" s="203"/>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row>
    <row r="107" spans="1:36">
      <c r="A107" s="194"/>
      <c r="B107" s="197"/>
      <c r="C107" s="194"/>
      <c r="D107" s="194"/>
      <c r="E107" s="194"/>
      <c r="F107" s="194"/>
      <c r="G107" s="194"/>
      <c r="H107" s="203"/>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row>
    <row r="108" spans="1:36">
      <c r="A108" s="194"/>
      <c r="B108" s="197"/>
      <c r="C108" s="194"/>
      <c r="D108" s="194"/>
      <c r="E108" s="194"/>
      <c r="F108" s="194"/>
      <c r="G108" s="194"/>
      <c r="H108" s="203"/>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row>
    <row r="109" spans="1:36">
      <c r="A109" s="194"/>
      <c r="B109" s="197"/>
      <c r="C109" s="194"/>
      <c r="D109" s="194"/>
      <c r="E109" s="194"/>
      <c r="F109" s="194"/>
      <c r="G109" s="194"/>
      <c r="H109" s="203"/>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row>
    <row r="110" spans="1:36">
      <c r="A110" s="194"/>
      <c r="B110" s="197"/>
      <c r="C110" s="194"/>
      <c r="D110" s="194"/>
      <c r="E110" s="194"/>
      <c r="F110" s="194"/>
      <c r="G110" s="194"/>
      <c r="H110" s="203"/>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row>
    <row r="111" spans="1:36">
      <c r="A111" s="194"/>
      <c r="B111" s="197"/>
      <c r="C111" s="194"/>
      <c r="D111" s="194"/>
      <c r="E111" s="194"/>
      <c r="F111" s="194"/>
      <c r="G111" s="194"/>
      <c r="H111" s="203"/>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row>
    <row r="112" spans="1:36">
      <c r="A112" s="194"/>
      <c r="B112" s="197"/>
      <c r="C112" s="194"/>
      <c r="D112" s="194"/>
      <c r="E112" s="194"/>
      <c r="F112" s="194"/>
      <c r="G112" s="194"/>
      <c r="H112" s="203"/>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row>
    <row r="113" spans="1:36">
      <c r="A113" s="194"/>
      <c r="B113" s="197"/>
      <c r="C113" s="194"/>
      <c r="D113" s="194"/>
      <c r="E113" s="194"/>
      <c r="F113" s="194"/>
      <c r="G113" s="194"/>
      <c r="H113" s="203"/>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row>
    <row r="114" spans="1:36">
      <c r="A114" s="194"/>
      <c r="B114" s="197"/>
      <c r="C114" s="194"/>
      <c r="D114" s="194"/>
      <c r="E114" s="194"/>
      <c r="F114" s="194"/>
      <c r="G114" s="194"/>
      <c r="H114" s="203"/>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row>
    <row r="115" spans="1:36">
      <c r="A115" s="194"/>
      <c r="B115" s="197"/>
      <c r="C115" s="194"/>
      <c r="D115" s="194"/>
      <c r="E115" s="194"/>
      <c r="F115" s="194"/>
      <c r="G115" s="194"/>
      <c r="H115" s="203"/>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row>
    <row r="116" spans="1:36">
      <c r="A116" s="194"/>
      <c r="B116" s="197"/>
      <c r="C116" s="194"/>
      <c r="D116" s="194"/>
      <c r="E116" s="194"/>
      <c r="F116" s="194"/>
      <c r="G116" s="194"/>
      <c r="H116" s="203"/>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row>
    <row r="117" spans="1:36">
      <c r="A117" s="194"/>
      <c r="B117" s="197"/>
      <c r="C117" s="194"/>
      <c r="D117" s="194"/>
      <c r="E117" s="194"/>
      <c r="F117" s="194"/>
      <c r="G117" s="194"/>
      <c r="H117" s="203"/>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row>
    <row r="118" spans="1:36">
      <c r="A118" s="194"/>
      <c r="B118" s="197"/>
      <c r="C118" s="194"/>
      <c r="D118" s="194"/>
      <c r="E118" s="194"/>
      <c r="F118" s="194"/>
      <c r="G118" s="194"/>
      <c r="H118" s="203"/>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row>
    <row r="119" spans="1:36">
      <c r="A119" s="194"/>
      <c r="B119" s="197"/>
      <c r="C119" s="194"/>
      <c r="D119" s="194"/>
      <c r="E119" s="194"/>
      <c r="F119" s="194"/>
      <c r="G119" s="194"/>
      <c r="H119" s="203"/>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row>
    <row r="120" spans="1:36">
      <c r="A120" s="194"/>
      <c r="B120" s="197"/>
      <c r="C120" s="194"/>
      <c r="D120" s="194"/>
      <c r="E120" s="194"/>
      <c r="F120" s="194"/>
      <c r="G120" s="194"/>
      <c r="H120" s="203"/>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row>
    <row r="121" spans="1:36">
      <c r="A121" s="194"/>
      <c r="B121" s="197"/>
      <c r="C121" s="194"/>
      <c r="D121" s="194"/>
      <c r="E121" s="194"/>
      <c r="F121" s="194"/>
      <c r="G121" s="194"/>
      <c r="H121" s="203"/>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row>
    <row r="122" spans="1:36">
      <c r="A122" s="194"/>
      <c r="B122" s="197"/>
      <c r="C122" s="194"/>
      <c r="D122" s="194"/>
      <c r="E122" s="194"/>
      <c r="F122" s="194"/>
      <c r="G122" s="194"/>
      <c r="H122" s="203"/>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row>
    <row r="123" spans="1:36">
      <c r="A123" s="194"/>
      <c r="B123" s="197"/>
      <c r="C123" s="194"/>
      <c r="D123" s="194"/>
      <c r="E123" s="194"/>
      <c r="F123" s="194"/>
      <c r="G123" s="194"/>
      <c r="H123" s="203"/>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row>
    <row r="124" spans="1:36">
      <c r="A124" s="194"/>
      <c r="B124" s="197"/>
      <c r="C124" s="194"/>
      <c r="D124" s="194"/>
      <c r="E124" s="194"/>
      <c r="F124" s="194"/>
      <c r="G124" s="194"/>
      <c r="H124" s="203"/>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row>
    <row r="125" spans="1:36">
      <c r="A125" s="194"/>
      <c r="B125" s="197"/>
      <c r="C125" s="194"/>
      <c r="D125" s="194"/>
      <c r="E125" s="194"/>
      <c r="F125" s="194"/>
      <c r="G125" s="194"/>
      <c r="H125" s="203"/>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E125" s="194"/>
      <c r="AF125" s="194"/>
      <c r="AG125" s="194"/>
      <c r="AH125" s="194"/>
      <c r="AI125" s="194"/>
      <c r="AJ125" s="194"/>
    </row>
    <row r="126" spans="1:36">
      <c r="A126" s="194"/>
      <c r="B126" s="197"/>
      <c r="C126" s="194"/>
      <c r="D126" s="194"/>
      <c r="E126" s="194"/>
      <c r="F126" s="194"/>
      <c r="G126" s="194"/>
      <c r="H126" s="203"/>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94"/>
    </row>
    <row r="127" spans="1:36">
      <c r="A127" s="194"/>
      <c r="B127" s="197"/>
      <c r="C127" s="194"/>
      <c r="D127" s="194"/>
      <c r="E127" s="194"/>
      <c r="F127" s="194"/>
      <c r="G127" s="194"/>
      <c r="H127" s="203"/>
      <c r="I127" s="194"/>
      <c r="J127" s="194"/>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194"/>
      <c r="AG127" s="194"/>
      <c r="AH127" s="194"/>
      <c r="AI127" s="194"/>
      <c r="AJ127" s="194"/>
    </row>
    <row r="128" spans="1:36">
      <c r="A128" s="194"/>
      <c r="B128" s="197"/>
      <c r="C128" s="194"/>
      <c r="D128" s="194"/>
      <c r="E128" s="194"/>
      <c r="F128" s="194"/>
      <c r="G128" s="194"/>
      <c r="H128" s="203"/>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row>
    <row r="129" spans="1:36">
      <c r="A129" s="194"/>
      <c r="B129" s="197"/>
      <c r="C129" s="194"/>
      <c r="D129" s="194"/>
      <c r="E129" s="194"/>
      <c r="F129" s="194"/>
      <c r="G129" s="194"/>
      <c r="H129" s="203"/>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row>
    <row r="130" spans="1:36">
      <c r="A130" s="194"/>
      <c r="B130" s="197"/>
      <c r="C130" s="194"/>
      <c r="D130" s="194"/>
      <c r="E130" s="194"/>
      <c r="F130" s="194"/>
      <c r="G130" s="194"/>
      <c r="H130" s="203"/>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row>
    <row r="131" spans="1:36">
      <c r="A131" s="194"/>
      <c r="B131" s="197"/>
      <c r="C131" s="194"/>
      <c r="D131" s="194"/>
      <c r="E131" s="194"/>
      <c r="F131" s="194"/>
      <c r="G131" s="194"/>
      <c r="H131" s="203"/>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row>
    <row r="132" spans="1:36">
      <c r="A132" s="194"/>
      <c r="B132" s="197"/>
      <c r="C132" s="194"/>
      <c r="D132" s="194"/>
      <c r="E132" s="194"/>
      <c r="F132" s="194"/>
      <c r="G132" s="194"/>
      <c r="H132" s="203"/>
      <c r="I132" s="19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row>
    <row r="133" spans="1:36">
      <c r="A133" s="194"/>
      <c r="B133" s="197"/>
      <c r="C133" s="194"/>
      <c r="D133" s="194"/>
      <c r="E133" s="194"/>
      <c r="F133" s="194"/>
      <c r="G133" s="194"/>
      <c r="H133" s="203"/>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row>
    <row r="134" spans="1:36">
      <c r="A134" s="194"/>
      <c r="B134" s="197"/>
      <c r="C134" s="194"/>
      <c r="D134" s="194"/>
      <c r="E134" s="194"/>
      <c r="F134" s="194"/>
      <c r="G134" s="194"/>
      <c r="H134" s="203"/>
      <c r="I134" s="194"/>
      <c r="J134" s="194"/>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row>
    <row r="135" spans="1:36">
      <c r="A135" s="194"/>
      <c r="B135" s="197"/>
      <c r="C135" s="194"/>
      <c r="D135" s="194"/>
      <c r="E135" s="194"/>
      <c r="F135" s="194"/>
      <c r="G135" s="194"/>
      <c r="H135" s="203"/>
      <c r="I135" s="194"/>
      <c r="J135" s="194"/>
      <c r="K135" s="194"/>
      <c r="L135" s="194"/>
      <c r="M135" s="194"/>
      <c r="N135" s="194"/>
      <c r="O135" s="194"/>
      <c r="P135" s="194"/>
      <c r="Q135" s="194"/>
      <c r="R135" s="194"/>
      <c r="S135" s="194"/>
      <c r="T135" s="194"/>
      <c r="U135" s="194"/>
      <c r="V135" s="194"/>
      <c r="W135" s="194"/>
      <c r="X135" s="194"/>
      <c r="Y135" s="194"/>
      <c r="Z135" s="194"/>
      <c r="AA135" s="194"/>
      <c r="AB135" s="194"/>
      <c r="AC135" s="194"/>
      <c r="AD135" s="194"/>
      <c r="AE135" s="194"/>
      <c r="AF135" s="194"/>
      <c r="AG135" s="194"/>
      <c r="AH135" s="194"/>
      <c r="AI135" s="194"/>
      <c r="AJ135" s="194"/>
    </row>
    <row r="136" spans="1:36">
      <c r="A136" s="194"/>
      <c r="B136" s="197"/>
      <c r="C136" s="194"/>
      <c r="D136" s="194"/>
      <c r="E136" s="194"/>
      <c r="F136" s="194"/>
      <c r="G136" s="194"/>
      <c r="H136" s="203"/>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row>
    <row r="137" spans="1:36">
      <c r="A137" s="194"/>
      <c r="B137" s="197"/>
      <c r="C137" s="194"/>
      <c r="D137" s="194"/>
      <c r="E137" s="194"/>
      <c r="F137" s="194"/>
      <c r="G137" s="194"/>
      <c r="H137" s="203"/>
      <c r="I137" s="194"/>
      <c r="J137" s="194"/>
      <c r="K137" s="194"/>
      <c r="L137" s="194"/>
      <c r="M137" s="194"/>
      <c r="N137" s="194"/>
      <c r="O137" s="194"/>
      <c r="P137" s="194"/>
      <c r="Q137" s="194"/>
      <c r="R137" s="194"/>
      <c r="S137" s="194"/>
      <c r="T137" s="194"/>
      <c r="U137" s="194"/>
      <c r="V137" s="194"/>
      <c r="W137" s="194"/>
      <c r="X137" s="194"/>
      <c r="Y137" s="194"/>
      <c r="Z137" s="194"/>
      <c r="AA137" s="194"/>
      <c r="AB137" s="194"/>
      <c r="AC137" s="194"/>
      <c r="AD137" s="194"/>
      <c r="AE137" s="194"/>
      <c r="AF137" s="194"/>
      <c r="AG137" s="194"/>
      <c r="AH137" s="194"/>
      <c r="AI137" s="194"/>
      <c r="AJ137" s="194"/>
    </row>
    <row r="138" spans="1:36">
      <c r="A138" s="194"/>
      <c r="B138" s="197"/>
      <c r="C138" s="194"/>
      <c r="D138" s="194"/>
      <c r="E138" s="194"/>
      <c r="F138" s="194"/>
      <c r="G138" s="194"/>
      <c r="H138" s="203"/>
      <c r="I138" s="194"/>
      <c r="J138" s="194"/>
      <c r="K138" s="194"/>
      <c r="L138" s="194"/>
      <c r="M138" s="194"/>
      <c r="N138" s="194"/>
      <c r="O138" s="194"/>
      <c r="P138" s="194"/>
      <c r="Q138" s="194"/>
      <c r="R138" s="194"/>
      <c r="S138" s="194"/>
      <c r="T138" s="194"/>
      <c r="U138" s="194"/>
      <c r="V138" s="194"/>
      <c r="W138" s="194"/>
      <c r="X138" s="194"/>
      <c r="Y138" s="194"/>
      <c r="Z138" s="194"/>
      <c r="AA138" s="194"/>
      <c r="AB138" s="194"/>
      <c r="AC138" s="194"/>
      <c r="AD138" s="194"/>
      <c r="AE138" s="194"/>
      <c r="AF138" s="194"/>
      <c r="AG138" s="194"/>
      <c r="AH138" s="194"/>
      <c r="AI138" s="194"/>
      <c r="AJ138" s="194"/>
    </row>
    <row r="139" spans="1:36">
      <c r="A139" s="194"/>
      <c r="B139" s="197"/>
      <c r="C139" s="194"/>
      <c r="D139" s="194"/>
      <c r="E139" s="194"/>
      <c r="F139" s="194"/>
      <c r="G139" s="194"/>
      <c r="H139" s="203"/>
      <c r="I139" s="194"/>
      <c r="J139" s="194"/>
      <c r="K139" s="194"/>
      <c r="L139" s="194"/>
      <c r="M139" s="194"/>
      <c r="N139" s="194"/>
      <c r="O139" s="194"/>
      <c r="P139" s="194"/>
      <c r="Q139" s="194"/>
      <c r="R139" s="194"/>
      <c r="S139" s="194"/>
      <c r="T139" s="194"/>
      <c r="U139" s="194"/>
      <c r="V139" s="194"/>
      <c r="W139" s="194"/>
      <c r="X139" s="194"/>
      <c r="Y139" s="194"/>
      <c r="Z139" s="194"/>
      <c r="AA139" s="194"/>
      <c r="AB139" s="194"/>
      <c r="AC139" s="194"/>
      <c r="AD139" s="194"/>
      <c r="AE139" s="194"/>
      <c r="AF139" s="194"/>
      <c r="AG139" s="194"/>
      <c r="AH139" s="194"/>
      <c r="AI139" s="194"/>
      <c r="AJ139" s="194"/>
    </row>
    <row r="140" spans="1:36">
      <c r="A140" s="194"/>
      <c r="B140" s="197"/>
      <c r="C140" s="194"/>
      <c r="D140" s="194"/>
      <c r="E140" s="194"/>
      <c r="F140" s="194"/>
      <c r="G140" s="194"/>
      <c r="H140" s="203"/>
      <c r="I140" s="194"/>
      <c r="J140" s="194"/>
      <c r="K140" s="194"/>
      <c r="L140" s="194"/>
      <c r="M140" s="194"/>
      <c r="N140" s="194"/>
      <c r="O140" s="194"/>
      <c r="P140" s="194"/>
      <c r="Q140" s="194"/>
      <c r="R140" s="194"/>
      <c r="S140" s="194"/>
      <c r="T140" s="194"/>
      <c r="U140" s="194"/>
      <c r="V140" s="194"/>
      <c r="W140" s="194"/>
      <c r="X140" s="194"/>
      <c r="Y140" s="194"/>
      <c r="Z140" s="194"/>
      <c r="AA140" s="194"/>
      <c r="AB140" s="194"/>
      <c r="AC140" s="194"/>
      <c r="AD140" s="194"/>
      <c r="AE140" s="194"/>
      <c r="AF140" s="194"/>
      <c r="AG140" s="194"/>
      <c r="AH140" s="194"/>
      <c r="AI140" s="194"/>
      <c r="AJ140" s="194"/>
    </row>
    <row r="141" spans="1:36">
      <c r="A141" s="194"/>
      <c r="B141" s="197"/>
      <c r="C141" s="194"/>
      <c r="D141" s="194"/>
      <c r="E141" s="194"/>
      <c r="F141" s="194"/>
      <c r="G141" s="194"/>
      <c r="H141" s="203"/>
      <c r="I141" s="194"/>
      <c r="J141" s="194"/>
      <c r="K141" s="194"/>
      <c r="L141" s="194"/>
      <c r="M141" s="194"/>
      <c r="N141" s="194"/>
      <c r="O141" s="194"/>
      <c r="P141" s="194"/>
      <c r="Q141" s="194"/>
      <c r="R141" s="194"/>
      <c r="S141" s="194"/>
      <c r="T141" s="194"/>
      <c r="U141" s="194"/>
      <c r="V141" s="194"/>
      <c r="W141" s="194"/>
      <c r="X141" s="194"/>
      <c r="Y141" s="194"/>
      <c r="Z141" s="194"/>
      <c r="AA141" s="194"/>
      <c r="AB141" s="194"/>
      <c r="AC141" s="194"/>
      <c r="AD141" s="194"/>
      <c r="AE141" s="194"/>
      <c r="AF141" s="194"/>
      <c r="AG141" s="194"/>
      <c r="AH141" s="194"/>
      <c r="AI141" s="194"/>
      <c r="AJ141" s="194"/>
    </row>
    <row r="142" spans="1:36">
      <c r="A142" s="194"/>
      <c r="B142" s="197"/>
      <c r="C142" s="194"/>
      <c r="D142" s="194"/>
      <c r="E142" s="194"/>
      <c r="F142" s="194"/>
      <c r="G142" s="194"/>
      <c r="H142" s="203"/>
      <c r="I142" s="194"/>
      <c r="J142" s="194"/>
      <c r="K142" s="194"/>
      <c r="L142" s="194"/>
      <c r="M142" s="194"/>
      <c r="N142" s="194"/>
      <c r="O142" s="194"/>
      <c r="P142" s="194"/>
      <c r="Q142" s="194"/>
      <c r="R142" s="194"/>
      <c r="S142" s="194"/>
      <c r="T142" s="194"/>
      <c r="U142" s="194"/>
      <c r="V142" s="194"/>
      <c r="W142" s="194"/>
      <c r="X142" s="194"/>
      <c r="Y142" s="194"/>
      <c r="Z142" s="194"/>
      <c r="AA142" s="194"/>
      <c r="AB142" s="194"/>
      <c r="AC142" s="194"/>
      <c r="AD142" s="194"/>
      <c r="AE142" s="194"/>
      <c r="AF142" s="194"/>
      <c r="AG142" s="194"/>
      <c r="AH142" s="194"/>
      <c r="AI142" s="194"/>
      <c r="AJ142" s="194"/>
    </row>
    <row r="143" spans="1:36">
      <c r="A143" s="194"/>
      <c r="B143" s="197"/>
      <c r="C143" s="194"/>
      <c r="D143" s="194"/>
      <c r="E143" s="194"/>
      <c r="F143" s="194"/>
      <c r="G143" s="194"/>
      <c r="H143" s="203"/>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row>
    <row r="144" spans="1:36">
      <c r="A144" s="194"/>
      <c r="B144" s="197"/>
      <c r="C144" s="194"/>
      <c r="D144" s="194"/>
      <c r="E144" s="194"/>
      <c r="F144" s="194"/>
      <c r="G144" s="194"/>
      <c r="H144" s="203"/>
      <c r="I144" s="194"/>
      <c r="J144" s="194"/>
      <c r="K144" s="194"/>
      <c r="L144" s="194"/>
      <c r="M144" s="194"/>
      <c r="N144" s="194"/>
      <c r="O144" s="194"/>
      <c r="P144" s="194"/>
      <c r="Q144" s="194"/>
      <c r="R144" s="194"/>
      <c r="S144" s="194"/>
      <c r="T144" s="194"/>
      <c r="U144" s="194"/>
      <c r="V144" s="194"/>
      <c r="W144" s="194"/>
      <c r="X144" s="194"/>
      <c r="Y144" s="194"/>
      <c r="Z144" s="194"/>
      <c r="AA144" s="194"/>
      <c r="AB144" s="194"/>
      <c r="AC144" s="194"/>
      <c r="AD144" s="194"/>
      <c r="AE144" s="194"/>
      <c r="AF144" s="194"/>
      <c r="AG144" s="194"/>
      <c r="AH144" s="194"/>
      <c r="AI144" s="194"/>
      <c r="AJ144" s="194"/>
    </row>
    <row r="145" spans="1:36">
      <c r="A145" s="194"/>
      <c r="B145" s="197"/>
      <c r="C145" s="194"/>
      <c r="D145" s="194"/>
      <c r="E145" s="194"/>
      <c r="F145" s="194"/>
      <c r="G145" s="194"/>
      <c r="H145" s="203"/>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row>
    <row r="146" spans="1:36">
      <c r="A146" s="194"/>
      <c r="B146" s="197"/>
      <c r="C146" s="194"/>
      <c r="D146" s="194"/>
      <c r="E146" s="194"/>
      <c r="F146" s="194"/>
      <c r="G146" s="194"/>
      <c r="H146" s="203"/>
      <c r="I146" s="194"/>
      <c r="J146" s="194"/>
      <c r="K146" s="194"/>
      <c r="L146" s="194"/>
      <c r="M146" s="194"/>
      <c r="N146" s="194"/>
      <c r="O146" s="194"/>
      <c r="P146" s="194"/>
      <c r="Q146" s="194"/>
      <c r="R146" s="194"/>
      <c r="S146" s="194"/>
      <c r="T146" s="194"/>
      <c r="U146" s="194"/>
      <c r="V146" s="194"/>
      <c r="W146" s="194"/>
      <c r="X146" s="194"/>
      <c r="Y146" s="194"/>
      <c r="Z146" s="194"/>
      <c r="AA146" s="194"/>
      <c r="AB146" s="194"/>
      <c r="AC146" s="194"/>
      <c r="AD146" s="194"/>
      <c r="AE146" s="194"/>
      <c r="AF146" s="194"/>
      <c r="AG146" s="194"/>
      <c r="AH146" s="194"/>
      <c r="AI146" s="194"/>
      <c r="AJ146" s="194"/>
    </row>
    <row r="147" spans="1:36">
      <c r="A147" s="194"/>
      <c r="B147" s="197"/>
      <c r="C147" s="194"/>
      <c r="D147" s="194"/>
      <c r="E147" s="194"/>
      <c r="F147" s="194"/>
      <c r="G147" s="194"/>
      <c r="H147" s="203"/>
      <c r="I147" s="194"/>
      <c r="J147" s="194"/>
      <c r="K147" s="194"/>
      <c r="L147" s="194"/>
      <c r="M147" s="194"/>
      <c r="N147" s="194"/>
      <c r="O147" s="194"/>
      <c r="P147" s="194"/>
      <c r="Q147" s="194"/>
      <c r="R147" s="194"/>
      <c r="S147" s="194"/>
      <c r="T147" s="194"/>
      <c r="U147" s="194"/>
      <c r="V147" s="194"/>
      <c r="W147" s="194"/>
      <c r="X147" s="194"/>
      <c r="Y147" s="194"/>
      <c r="Z147" s="194"/>
      <c r="AA147" s="194"/>
      <c r="AB147" s="194"/>
      <c r="AC147" s="194"/>
      <c r="AD147" s="194"/>
      <c r="AE147" s="194"/>
      <c r="AF147" s="194"/>
      <c r="AG147" s="194"/>
      <c r="AH147" s="194"/>
      <c r="AI147" s="194"/>
      <c r="AJ147" s="194"/>
    </row>
    <row r="148" spans="1:36">
      <c r="A148" s="194"/>
      <c r="B148" s="197"/>
      <c r="C148" s="194"/>
      <c r="D148" s="194"/>
      <c r="E148" s="194"/>
      <c r="F148" s="194"/>
      <c r="G148" s="194"/>
      <c r="H148" s="203"/>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4"/>
      <c r="AI148" s="194"/>
      <c r="AJ148" s="194"/>
    </row>
    <row r="149" spans="1:36">
      <c r="A149" s="194"/>
      <c r="B149" s="197"/>
      <c r="C149" s="194"/>
      <c r="D149" s="194"/>
      <c r="E149" s="194"/>
      <c r="F149" s="194"/>
      <c r="G149" s="194"/>
      <c r="H149" s="203"/>
      <c r="I149" s="194"/>
      <c r="J149" s="194"/>
      <c r="K149" s="194"/>
      <c r="L149" s="194"/>
      <c r="M149" s="194"/>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4"/>
      <c r="AI149" s="194"/>
      <c r="AJ149" s="194"/>
    </row>
    <row r="150" spans="1:36">
      <c r="A150" s="194"/>
      <c r="B150" s="197"/>
      <c r="C150" s="194"/>
      <c r="D150" s="194"/>
      <c r="E150" s="194"/>
      <c r="F150" s="194"/>
      <c r="G150" s="194"/>
      <c r="H150" s="203"/>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I150" s="194"/>
      <c r="AJ150" s="194"/>
    </row>
    <row r="151" spans="1:36">
      <c r="A151" s="194"/>
      <c r="B151" s="197"/>
      <c r="C151" s="194"/>
      <c r="D151" s="194"/>
      <c r="E151" s="194"/>
      <c r="F151" s="194"/>
      <c r="G151" s="194"/>
      <c r="H151" s="203"/>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c r="AG151" s="194"/>
      <c r="AH151" s="194"/>
      <c r="AI151" s="194"/>
      <c r="AJ151" s="194"/>
    </row>
    <row r="152" spans="1:36">
      <c r="A152" s="194"/>
      <c r="B152" s="197"/>
      <c r="C152" s="194"/>
      <c r="D152" s="194"/>
      <c r="E152" s="194"/>
      <c r="F152" s="194"/>
      <c r="G152" s="194"/>
      <c r="H152" s="203"/>
      <c r="I152" s="194"/>
      <c r="J152" s="194"/>
      <c r="K152" s="194"/>
      <c r="L152" s="194"/>
      <c r="M152" s="194"/>
      <c r="N152" s="194"/>
      <c r="O152" s="194"/>
      <c r="P152" s="194"/>
      <c r="Q152" s="194"/>
      <c r="R152" s="194"/>
      <c r="S152" s="194"/>
      <c r="T152" s="194"/>
      <c r="U152" s="194"/>
      <c r="V152" s="194"/>
      <c r="W152" s="194"/>
      <c r="X152" s="194"/>
      <c r="Y152" s="194"/>
      <c r="Z152" s="194"/>
      <c r="AA152" s="194"/>
      <c r="AB152" s="194"/>
      <c r="AC152" s="194"/>
      <c r="AD152" s="194"/>
      <c r="AE152" s="194"/>
      <c r="AF152" s="194"/>
      <c r="AG152" s="194"/>
      <c r="AH152" s="194"/>
      <c r="AI152" s="194"/>
      <c r="AJ152" s="194"/>
    </row>
    <row r="153" spans="1:36">
      <c r="A153" s="194"/>
      <c r="B153" s="197"/>
      <c r="C153" s="194"/>
      <c r="D153" s="194"/>
      <c r="E153" s="194"/>
      <c r="F153" s="194"/>
      <c r="G153" s="194"/>
      <c r="H153" s="203"/>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4"/>
      <c r="AI153" s="194"/>
      <c r="AJ153" s="194"/>
    </row>
    <row r="154" spans="1:36">
      <c r="A154" s="194"/>
      <c r="B154" s="197"/>
      <c r="C154" s="194"/>
      <c r="D154" s="194"/>
      <c r="E154" s="194"/>
      <c r="F154" s="194"/>
      <c r="G154" s="194"/>
      <c r="H154" s="203"/>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row>
    <row r="155" spans="1:36">
      <c r="A155" s="194"/>
      <c r="B155" s="197"/>
      <c r="C155" s="194"/>
      <c r="D155" s="194"/>
      <c r="E155" s="194"/>
      <c r="F155" s="194"/>
      <c r="G155" s="194"/>
      <c r="H155" s="203"/>
      <c r="I155" s="194"/>
      <c r="J155" s="194"/>
      <c r="K155" s="194"/>
      <c r="L155" s="194"/>
      <c r="M155" s="194"/>
      <c r="N155" s="194"/>
      <c r="O155" s="194"/>
      <c r="P155" s="194"/>
      <c r="Q155" s="194"/>
      <c r="R155" s="194"/>
      <c r="S155" s="194"/>
      <c r="T155" s="194"/>
      <c r="U155" s="194"/>
      <c r="V155" s="194"/>
      <c r="W155" s="194"/>
      <c r="X155" s="194"/>
      <c r="Y155" s="194"/>
      <c r="Z155" s="194"/>
      <c r="AA155" s="194"/>
      <c r="AB155" s="194"/>
      <c r="AC155" s="194"/>
      <c r="AD155" s="194"/>
      <c r="AE155" s="194"/>
      <c r="AF155" s="194"/>
      <c r="AG155" s="194"/>
      <c r="AH155" s="194"/>
      <c r="AI155" s="194"/>
      <c r="AJ155" s="194"/>
    </row>
    <row r="156" spans="1:36">
      <c r="A156" s="194"/>
      <c r="B156" s="197"/>
      <c r="C156" s="194"/>
      <c r="D156" s="194"/>
      <c r="E156" s="194"/>
      <c r="F156" s="194"/>
      <c r="G156" s="194"/>
      <c r="H156" s="203"/>
      <c r="I156" s="194"/>
      <c r="J156" s="194"/>
      <c r="K156" s="194"/>
      <c r="L156" s="194"/>
      <c r="M156" s="194"/>
      <c r="N156" s="194"/>
      <c r="O156" s="194"/>
      <c r="P156" s="194"/>
      <c r="Q156" s="194"/>
      <c r="R156" s="194"/>
      <c r="S156" s="194"/>
      <c r="T156" s="194"/>
      <c r="U156" s="194"/>
      <c r="V156" s="194"/>
      <c r="W156" s="194"/>
      <c r="X156" s="194"/>
      <c r="Y156" s="194"/>
      <c r="Z156" s="194"/>
      <c r="AA156" s="194"/>
      <c r="AB156" s="194"/>
      <c r="AC156" s="194"/>
      <c r="AD156" s="194"/>
      <c r="AE156" s="194"/>
      <c r="AF156" s="194"/>
      <c r="AG156" s="194"/>
      <c r="AH156" s="194"/>
      <c r="AI156" s="194"/>
      <c r="AJ156" s="194"/>
    </row>
    <row r="157" spans="1:36">
      <c r="A157" s="194"/>
      <c r="B157" s="197"/>
      <c r="C157" s="194"/>
      <c r="D157" s="194"/>
      <c r="E157" s="194"/>
      <c r="F157" s="194"/>
      <c r="G157" s="194"/>
      <c r="H157" s="203"/>
      <c r="I157" s="194"/>
      <c r="J157" s="194"/>
      <c r="K157" s="194"/>
      <c r="L157" s="194"/>
      <c r="M157" s="194"/>
      <c r="N157" s="194"/>
      <c r="O157" s="194"/>
      <c r="P157" s="194"/>
      <c r="Q157" s="194"/>
      <c r="R157" s="194"/>
      <c r="S157" s="194"/>
      <c r="T157" s="194"/>
      <c r="U157" s="194"/>
      <c r="V157" s="194"/>
      <c r="W157" s="194"/>
      <c r="X157" s="194"/>
      <c r="Y157" s="194"/>
      <c r="Z157" s="194"/>
      <c r="AA157" s="194"/>
      <c r="AB157" s="194"/>
      <c r="AC157" s="194"/>
      <c r="AD157" s="194"/>
      <c r="AE157" s="194"/>
      <c r="AF157" s="194"/>
      <c r="AG157" s="194"/>
      <c r="AH157" s="194"/>
      <c r="AI157" s="194"/>
      <c r="AJ157" s="194"/>
    </row>
    <row r="158" spans="1:36">
      <c r="A158" s="194"/>
      <c r="B158" s="197"/>
      <c r="C158" s="194"/>
      <c r="D158" s="194"/>
      <c r="E158" s="194"/>
      <c r="F158" s="194"/>
      <c r="G158" s="194"/>
      <c r="H158" s="203"/>
      <c r="I158" s="194"/>
      <c r="J158" s="194"/>
      <c r="K158" s="194"/>
      <c r="L158" s="194"/>
      <c r="M158" s="194"/>
      <c r="N158" s="194"/>
      <c r="O158" s="194"/>
      <c r="P158" s="194"/>
      <c r="Q158" s="194"/>
      <c r="R158" s="194"/>
      <c r="S158" s="194"/>
      <c r="T158" s="194"/>
      <c r="U158" s="194"/>
      <c r="V158" s="194"/>
      <c r="W158" s="194"/>
      <c r="X158" s="194"/>
      <c r="Y158" s="194"/>
      <c r="Z158" s="194"/>
      <c r="AA158" s="194"/>
      <c r="AB158" s="194"/>
      <c r="AC158" s="194"/>
      <c r="AD158" s="194"/>
      <c r="AE158" s="194"/>
      <c r="AF158" s="194"/>
      <c r="AG158" s="194"/>
      <c r="AH158" s="194"/>
      <c r="AI158" s="194"/>
      <c r="AJ158" s="194"/>
    </row>
    <row r="159" spans="1:36">
      <c r="A159" s="194"/>
      <c r="B159" s="197"/>
      <c r="C159" s="194"/>
      <c r="D159" s="194"/>
      <c r="E159" s="194"/>
      <c r="F159" s="194"/>
      <c r="G159" s="194"/>
      <c r="H159" s="203"/>
      <c r="I159" s="194"/>
      <c r="J159" s="194"/>
      <c r="K159" s="194"/>
      <c r="L159" s="194"/>
      <c r="M159" s="194"/>
      <c r="N159" s="194"/>
      <c r="O159" s="194"/>
      <c r="P159" s="194"/>
      <c r="Q159" s="194"/>
      <c r="R159" s="194"/>
      <c r="S159" s="194"/>
      <c r="T159" s="194"/>
      <c r="U159" s="194"/>
      <c r="V159" s="194"/>
      <c r="W159" s="194"/>
      <c r="X159" s="194"/>
      <c r="Y159" s="194"/>
      <c r="Z159" s="194"/>
      <c r="AA159" s="194"/>
      <c r="AB159" s="194"/>
      <c r="AC159" s="194"/>
      <c r="AD159" s="194"/>
      <c r="AE159" s="194"/>
      <c r="AF159" s="194"/>
      <c r="AG159" s="194"/>
      <c r="AH159" s="194"/>
      <c r="AI159" s="194"/>
      <c r="AJ159" s="194"/>
    </row>
    <row r="160" spans="1:36">
      <c r="A160" s="194"/>
      <c r="B160" s="197"/>
      <c r="C160" s="194"/>
      <c r="D160" s="194"/>
      <c r="E160" s="194"/>
      <c r="F160" s="194"/>
      <c r="G160" s="194"/>
      <c r="H160" s="203"/>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4"/>
    </row>
    <row r="161" spans="1:36">
      <c r="A161" s="194"/>
      <c r="B161" s="197"/>
      <c r="C161" s="194"/>
      <c r="D161" s="194"/>
      <c r="E161" s="194"/>
      <c r="F161" s="194"/>
      <c r="G161" s="194"/>
      <c r="H161" s="203"/>
      <c r="I161" s="194"/>
      <c r="J161" s="194"/>
      <c r="K161" s="194"/>
      <c r="L161" s="194"/>
      <c r="M161" s="194"/>
      <c r="N161" s="194"/>
      <c r="O161" s="194"/>
      <c r="P161" s="194"/>
      <c r="Q161" s="194"/>
      <c r="R161" s="194"/>
      <c r="S161" s="194"/>
      <c r="T161" s="194"/>
      <c r="U161" s="194"/>
      <c r="V161" s="194"/>
      <c r="W161" s="194"/>
      <c r="X161" s="194"/>
      <c r="Y161" s="194"/>
      <c r="Z161" s="194"/>
      <c r="AA161" s="194"/>
      <c r="AB161" s="194"/>
      <c r="AC161" s="194"/>
      <c r="AD161" s="194"/>
      <c r="AE161" s="194"/>
      <c r="AF161" s="194"/>
      <c r="AG161" s="194"/>
      <c r="AH161" s="194"/>
      <c r="AI161" s="194"/>
      <c r="AJ161" s="194"/>
    </row>
    <row r="162" spans="1:36">
      <c r="A162" s="194"/>
      <c r="B162" s="197"/>
      <c r="C162" s="194"/>
      <c r="D162" s="194"/>
      <c r="E162" s="194"/>
      <c r="F162" s="194"/>
      <c r="G162" s="194"/>
      <c r="H162" s="203"/>
      <c r="I162" s="194"/>
      <c r="J162" s="194"/>
      <c r="K162" s="194"/>
      <c r="L162" s="194"/>
      <c r="M162" s="194"/>
      <c r="N162" s="194"/>
      <c r="O162" s="194"/>
      <c r="P162" s="194"/>
      <c r="Q162" s="194"/>
      <c r="R162" s="194"/>
      <c r="S162" s="194"/>
      <c r="T162" s="194"/>
      <c r="U162" s="194"/>
      <c r="V162" s="194"/>
      <c r="W162" s="194"/>
      <c r="X162" s="194"/>
      <c r="Y162" s="194"/>
      <c r="Z162" s="194"/>
      <c r="AA162" s="194"/>
      <c r="AB162" s="194"/>
      <c r="AC162" s="194"/>
      <c r="AD162" s="194"/>
      <c r="AE162" s="194"/>
      <c r="AF162" s="194"/>
      <c r="AG162" s="194"/>
      <c r="AH162" s="194"/>
      <c r="AI162" s="194"/>
      <c r="AJ162" s="194"/>
    </row>
    <row r="163" spans="1:36">
      <c r="A163" s="194"/>
      <c r="B163" s="197"/>
      <c r="C163" s="194"/>
      <c r="D163" s="194"/>
      <c r="E163" s="194"/>
      <c r="F163" s="194"/>
      <c r="G163" s="194"/>
      <c r="H163" s="203"/>
      <c r="I163" s="194"/>
      <c r="J163" s="194"/>
      <c r="K163" s="194"/>
      <c r="L163" s="194"/>
      <c r="M163" s="194"/>
      <c r="N163" s="194"/>
      <c r="O163" s="194"/>
      <c r="P163" s="194"/>
      <c r="Q163" s="194"/>
      <c r="R163" s="194"/>
      <c r="S163" s="194"/>
      <c r="T163" s="194"/>
      <c r="U163" s="194"/>
      <c r="V163" s="194"/>
      <c r="W163" s="194"/>
      <c r="X163" s="194"/>
      <c r="Y163" s="194"/>
      <c r="Z163" s="194"/>
      <c r="AA163" s="194"/>
      <c r="AB163" s="194"/>
      <c r="AC163" s="194"/>
      <c r="AD163" s="194"/>
      <c r="AE163" s="194"/>
      <c r="AF163" s="194"/>
      <c r="AG163" s="194"/>
      <c r="AH163" s="194"/>
      <c r="AI163" s="194"/>
      <c r="AJ163" s="194"/>
    </row>
    <row r="164" spans="1:36">
      <c r="A164" s="194"/>
      <c r="B164" s="197"/>
      <c r="C164" s="194"/>
      <c r="D164" s="194"/>
      <c r="E164" s="194"/>
      <c r="F164" s="194"/>
      <c r="G164" s="194"/>
      <c r="H164" s="203"/>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row>
    <row r="165" spans="1:36">
      <c r="A165" s="194"/>
      <c r="B165" s="197"/>
      <c r="C165" s="194"/>
      <c r="D165" s="194"/>
      <c r="E165" s="194"/>
      <c r="F165" s="194"/>
      <c r="G165" s="194"/>
      <c r="H165" s="203"/>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4"/>
      <c r="AE165" s="194"/>
      <c r="AF165" s="194"/>
      <c r="AG165" s="194"/>
      <c r="AH165" s="194"/>
      <c r="AI165" s="194"/>
      <c r="AJ165" s="194"/>
    </row>
    <row r="166" spans="1:36">
      <c r="A166" s="194"/>
      <c r="B166" s="197"/>
      <c r="C166" s="194"/>
      <c r="D166" s="194"/>
      <c r="E166" s="194"/>
      <c r="F166" s="194"/>
      <c r="G166" s="194"/>
      <c r="H166" s="203"/>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row>
    <row r="167" spans="1:36">
      <c r="A167" s="194"/>
      <c r="B167" s="197"/>
      <c r="C167" s="194"/>
      <c r="D167" s="194"/>
      <c r="E167" s="194"/>
      <c r="F167" s="194"/>
      <c r="G167" s="194"/>
      <c r="H167" s="203"/>
      <c r="I167" s="194"/>
      <c r="J167" s="194"/>
      <c r="K167" s="194"/>
      <c r="L167" s="194"/>
      <c r="M167" s="194"/>
      <c r="N167" s="194"/>
      <c r="O167" s="194"/>
      <c r="P167" s="194"/>
      <c r="Q167" s="194"/>
      <c r="R167" s="194"/>
      <c r="S167" s="194"/>
      <c r="T167" s="194"/>
      <c r="U167" s="194"/>
      <c r="V167" s="194"/>
      <c r="W167" s="194"/>
      <c r="X167" s="194"/>
      <c r="Y167" s="194"/>
      <c r="Z167" s="194"/>
      <c r="AA167" s="194"/>
      <c r="AB167" s="194"/>
      <c r="AC167" s="194"/>
      <c r="AD167" s="194"/>
      <c r="AE167" s="194"/>
      <c r="AF167" s="194"/>
      <c r="AG167" s="194"/>
      <c r="AH167" s="194"/>
      <c r="AI167" s="194"/>
      <c r="AJ167" s="194"/>
    </row>
    <row r="168" spans="1:36">
      <c r="A168" s="194"/>
      <c r="B168" s="197"/>
      <c r="C168" s="194"/>
      <c r="D168" s="194"/>
      <c r="E168" s="194"/>
      <c r="F168" s="194"/>
      <c r="G168" s="194"/>
      <c r="H168" s="203"/>
      <c r="I168" s="194"/>
      <c r="J168" s="194"/>
      <c r="K168" s="194"/>
      <c r="L168" s="194"/>
      <c r="M168" s="194"/>
      <c r="N168" s="194"/>
      <c r="O168" s="194"/>
      <c r="P168" s="194"/>
      <c r="Q168" s="194"/>
      <c r="R168" s="194"/>
      <c r="S168" s="194"/>
      <c r="T168" s="194"/>
      <c r="U168" s="194"/>
      <c r="V168" s="194"/>
      <c r="W168" s="194"/>
      <c r="X168" s="194"/>
      <c r="Y168" s="194"/>
      <c r="Z168" s="194"/>
      <c r="AA168" s="194"/>
      <c r="AB168" s="194"/>
      <c r="AC168" s="194"/>
      <c r="AD168" s="194"/>
      <c r="AE168" s="194"/>
      <c r="AF168" s="194"/>
      <c r="AG168" s="194"/>
      <c r="AH168" s="194"/>
      <c r="AI168" s="194"/>
      <c r="AJ168" s="194"/>
    </row>
    <row r="169" spans="1:36">
      <c r="A169" s="194"/>
      <c r="B169" s="197"/>
      <c r="C169" s="194"/>
      <c r="D169" s="194"/>
      <c r="E169" s="194"/>
      <c r="F169" s="194"/>
      <c r="G169" s="194"/>
      <c r="H169" s="203"/>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row>
    <row r="170" spans="1:36">
      <c r="A170" s="194"/>
      <c r="B170" s="197"/>
      <c r="C170" s="194"/>
      <c r="D170" s="194"/>
      <c r="E170" s="194"/>
      <c r="F170" s="194"/>
      <c r="G170" s="194"/>
      <c r="H170" s="203"/>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row>
  </sheetData>
  <sheetProtection password="DC06" sheet="1" objects="1" scenarios="1"/>
  <dataValidations count="4">
    <dataValidation type="list" allowBlank="1" showInputMessage="1" showErrorMessage="1" sqref="C19 E19 G19">
      <formula1>"IOU,Municipality,Other"</formula1>
    </dataValidation>
    <dataValidation type="list" allowBlank="1" showInputMessage="1" showErrorMessage="1" sqref="C14">
      <formula1>OFFSET(RegSupply,MATCH($B$12,RegSupplyCol,0),1,COUNTIF(RegSupplyCol,$B$12))</formula1>
    </dataValidation>
    <dataValidation type="list" allowBlank="1" showInputMessage="1" showErrorMessage="1" sqref="E14">
      <formula1>OFFSET(RegTreatment,MATCH($B$12,RegTreatmentCol,0),1,COUNTIF(RegTreatmentCol,$B$12),1)</formula1>
    </dataValidation>
    <dataValidation type="list" allowBlank="1" showInputMessage="1" showErrorMessage="1" sqref="G14">
      <formula1>OFFSET(RegTreatment,MATCH($B$12,RegTreatmentCol,0),2,COUNTIF(RegTreatmentCol,$B$12),1)</formula1>
    </dataValidation>
  </dataValidations>
  <pageMargins left="0.7" right="0.7" top="0.75" bottom="0.75" header="0.3" footer="0.3"/>
  <pageSetup scale="77" orientation="portrait" r:id="rId1"/>
  <rowBreaks count="1" manualBreakCount="1">
    <brk id="41" max="16383" man="1"/>
  </rowBreaks>
  <colBreaks count="1" manualBreakCount="1">
    <brk id="9"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Validation!$B$3:$B$15</xm:f>
          </x14:formula1>
          <xm:sqref>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499984740745262"/>
  </sheetPr>
  <dimension ref="A1:AK174"/>
  <sheetViews>
    <sheetView zoomScaleNormal="100" workbookViewId="0">
      <selection activeCell="I16" sqref="I16"/>
    </sheetView>
  </sheetViews>
  <sheetFormatPr defaultRowHeight="16.5"/>
  <cols>
    <col min="1" max="1" width="2.7109375" style="1" customWidth="1"/>
    <col min="2" max="2" width="14.28515625" style="1" customWidth="1"/>
    <col min="3" max="3" width="2.7109375" style="1" customWidth="1"/>
    <col min="4" max="4" width="20.28515625" style="1" customWidth="1"/>
    <col min="5" max="5" width="2.7109375" style="1" customWidth="1"/>
    <col min="6" max="6" width="19.140625" style="1" customWidth="1"/>
    <col min="7" max="7" width="2.7109375" style="1" customWidth="1"/>
    <col min="8" max="8" width="20.28515625" style="1" customWidth="1"/>
    <col min="9" max="9" width="2.7109375" style="132" customWidth="1"/>
    <col min="10" max="10" width="2.7109375" style="1" customWidth="1"/>
    <col min="11" max="16384" width="9.140625" style="1"/>
  </cols>
  <sheetData>
    <row r="1" spans="1:37" ht="21">
      <c r="A1" s="172" t="s">
        <v>1</v>
      </c>
      <c r="B1" s="2"/>
      <c r="C1" s="2"/>
      <c r="D1" s="2"/>
      <c r="E1" s="2"/>
      <c r="F1" s="2"/>
      <c r="G1" s="2"/>
      <c r="H1" s="2"/>
      <c r="I1" s="2"/>
      <c r="J1" s="3"/>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c r="A2" s="4" t="s">
        <v>140</v>
      </c>
      <c r="B2" s="5"/>
      <c r="C2" s="5"/>
      <c r="D2" s="5"/>
      <c r="E2" s="5"/>
      <c r="F2" s="5"/>
      <c r="G2" s="5"/>
      <c r="H2" s="5"/>
      <c r="I2" s="5"/>
      <c r="J2" s="6"/>
      <c r="K2" s="11"/>
      <c r="L2" s="11"/>
      <c r="M2" s="11"/>
      <c r="N2" s="58"/>
      <c r="O2" s="11"/>
      <c r="P2" s="11"/>
      <c r="Q2" s="11"/>
      <c r="R2" s="11"/>
      <c r="S2" s="11"/>
      <c r="T2" s="11"/>
      <c r="U2" s="11"/>
      <c r="V2" s="11"/>
      <c r="W2" s="11"/>
      <c r="X2" s="11"/>
      <c r="Y2" s="11"/>
      <c r="Z2" s="11"/>
      <c r="AA2" s="11"/>
      <c r="AB2" s="11"/>
      <c r="AC2" s="11"/>
      <c r="AD2" s="11"/>
      <c r="AE2" s="11"/>
      <c r="AF2" s="11"/>
      <c r="AG2" s="11"/>
      <c r="AH2" s="11"/>
      <c r="AI2" s="11"/>
      <c r="AJ2" s="11"/>
      <c r="AK2" s="11"/>
    </row>
    <row r="3" spans="1:37" ht="17.25" thickBot="1">
      <c r="A3" s="7"/>
      <c r="B3" s="8"/>
      <c r="C3" s="8"/>
      <c r="D3" s="8"/>
      <c r="E3" s="8"/>
      <c r="F3" s="8"/>
      <c r="G3" s="8"/>
      <c r="H3" s="8"/>
      <c r="I3" s="8"/>
      <c r="J3" s="9"/>
      <c r="K3" s="11"/>
      <c r="L3" s="11"/>
      <c r="M3" s="11"/>
      <c r="N3" s="58"/>
      <c r="O3" s="11"/>
      <c r="P3" s="11"/>
      <c r="Q3" s="11"/>
      <c r="R3" s="11"/>
      <c r="S3" s="11"/>
      <c r="T3" s="11"/>
      <c r="U3" s="11"/>
      <c r="V3" s="11"/>
      <c r="W3" s="11"/>
      <c r="X3" s="11"/>
      <c r="Y3" s="11"/>
      <c r="Z3" s="11"/>
      <c r="AA3" s="11"/>
      <c r="AB3" s="11"/>
      <c r="AC3" s="11"/>
      <c r="AD3" s="11"/>
      <c r="AE3" s="11"/>
      <c r="AF3" s="11"/>
      <c r="AG3" s="11"/>
      <c r="AH3" s="11"/>
      <c r="AI3" s="11"/>
      <c r="AJ3" s="11"/>
      <c r="AK3" s="11"/>
    </row>
    <row r="4" spans="1:37" ht="17.25" thickBot="1">
      <c r="A4" s="7"/>
      <c r="B4" s="213" t="s">
        <v>134</v>
      </c>
      <c r="C4" s="211"/>
      <c r="D4" s="211"/>
      <c r="E4" s="211"/>
      <c r="F4" s="211"/>
      <c r="G4" s="211"/>
      <c r="H4" s="211"/>
      <c r="I4" s="212"/>
      <c r="J4" s="9"/>
      <c r="K4" s="11"/>
      <c r="L4" s="11"/>
      <c r="M4" s="11"/>
      <c r="N4" s="58"/>
      <c r="O4" s="11"/>
      <c r="P4" s="11"/>
      <c r="Q4" s="11"/>
      <c r="R4" s="11"/>
      <c r="S4" s="11"/>
      <c r="T4" s="11"/>
      <c r="U4" s="11"/>
      <c r="V4" s="11"/>
      <c r="W4" s="11"/>
      <c r="X4" s="11"/>
      <c r="Y4" s="11"/>
      <c r="Z4" s="11"/>
      <c r="AA4" s="11"/>
      <c r="AB4" s="11"/>
      <c r="AC4" s="11"/>
      <c r="AD4" s="11"/>
      <c r="AE4" s="11"/>
      <c r="AF4" s="11"/>
      <c r="AG4" s="11"/>
      <c r="AH4" s="11"/>
      <c r="AI4" s="11"/>
      <c r="AJ4" s="11"/>
      <c r="AK4" s="11"/>
    </row>
    <row r="5" spans="1:37" ht="36.75" thickBot="1">
      <c r="A5" s="7"/>
      <c r="B5" s="79" t="s">
        <v>131</v>
      </c>
      <c r="C5" s="54"/>
      <c r="D5" s="80" t="str">
        <f>Selection!C14</f>
        <v>Recycled - Tertiary + Disinfection</v>
      </c>
      <c r="E5" s="80"/>
      <c r="F5" s="80" t="str">
        <f>Selection!E14</f>
        <v>Chlorine Disinfection</v>
      </c>
      <c r="G5" s="80"/>
      <c r="H5" s="80" t="str">
        <f>Selection!G14</f>
        <v>Wastewater Treatment</v>
      </c>
      <c r="I5" s="9"/>
      <c r="J5" s="9"/>
      <c r="K5" s="11"/>
      <c r="L5" s="11"/>
      <c r="M5" s="11"/>
      <c r="N5" s="58"/>
      <c r="O5" s="11"/>
      <c r="P5" s="11"/>
      <c r="Q5" s="11"/>
      <c r="R5" s="11"/>
      <c r="S5" s="11"/>
      <c r="T5" s="11"/>
      <c r="U5" s="11"/>
      <c r="V5" s="11"/>
      <c r="W5" s="11"/>
      <c r="X5" s="11"/>
      <c r="Y5" s="11"/>
      <c r="Z5" s="11"/>
      <c r="AA5" s="11"/>
      <c r="AB5" s="11"/>
      <c r="AC5" s="11"/>
      <c r="AD5" s="11"/>
      <c r="AE5" s="11"/>
      <c r="AF5" s="11"/>
      <c r="AG5" s="11"/>
      <c r="AH5" s="11"/>
      <c r="AI5" s="11"/>
      <c r="AJ5" s="11"/>
      <c r="AK5" s="11"/>
    </row>
    <row r="6" spans="1:37" ht="40.5">
      <c r="A6" s="7"/>
      <c r="B6" s="63" t="s">
        <v>109</v>
      </c>
      <c r="C6" s="54"/>
      <c r="D6" s="53" t="s">
        <v>132</v>
      </c>
      <c r="E6" s="55"/>
      <c r="F6" s="53" t="s">
        <v>89</v>
      </c>
      <c r="G6" s="55"/>
      <c r="H6" s="53" t="s">
        <v>88</v>
      </c>
      <c r="I6" s="9"/>
      <c r="J6" s="9"/>
      <c r="K6" s="11"/>
      <c r="L6" s="11"/>
      <c r="M6" s="11"/>
      <c r="N6" s="58"/>
      <c r="O6" s="11"/>
      <c r="P6" s="11"/>
      <c r="Q6" s="11"/>
      <c r="R6" s="11"/>
      <c r="S6" s="11"/>
      <c r="T6" s="11"/>
      <c r="U6" s="11"/>
      <c r="V6" s="11"/>
      <c r="W6" s="11"/>
      <c r="X6" s="11"/>
      <c r="Y6" s="11"/>
      <c r="Z6" s="11"/>
      <c r="AA6" s="11"/>
      <c r="AB6" s="11"/>
      <c r="AC6" s="11"/>
      <c r="AD6" s="11"/>
      <c r="AE6" s="11"/>
      <c r="AF6" s="11"/>
      <c r="AG6" s="11"/>
      <c r="AH6" s="11"/>
      <c r="AI6" s="11"/>
      <c r="AJ6" s="11"/>
      <c r="AK6" s="11"/>
    </row>
    <row r="7" spans="1:37" ht="18">
      <c r="A7" s="7"/>
      <c r="B7" s="64">
        <v>2015</v>
      </c>
      <c r="C7" s="60"/>
      <c r="D7" s="62">
        <f ca="1">WaterSupply!$C$59</f>
        <v>0.30936292063136067</v>
      </c>
      <c r="E7" s="61"/>
      <c r="F7" s="62">
        <f ca="1">PotableTreatment!$C$59</f>
        <v>1.6565175864252702E-2</v>
      </c>
      <c r="G7" s="61"/>
      <c r="H7" s="62">
        <f ca="1">WastewaterTreatment!$C$59</f>
        <v>2.1513243228035015</v>
      </c>
      <c r="I7" s="9"/>
      <c r="J7" s="9"/>
      <c r="K7" s="11"/>
      <c r="L7" s="11"/>
      <c r="M7" s="11"/>
      <c r="N7" s="58"/>
      <c r="O7" s="11"/>
      <c r="P7" s="11"/>
      <c r="Q7" s="11"/>
      <c r="R7" s="11"/>
      <c r="S7" s="11"/>
      <c r="T7" s="11"/>
      <c r="U7" s="11"/>
      <c r="V7" s="11"/>
      <c r="W7" s="11"/>
      <c r="X7" s="11"/>
      <c r="Y7" s="11"/>
      <c r="Z7" s="11"/>
      <c r="AA7" s="11"/>
      <c r="AB7" s="11"/>
      <c r="AC7" s="11"/>
      <c r="AD7" s="11"/>
      <c r="AE7" s="11"/>
      <c r="AF7" s="11"/>
      <c r="AG7" s="11"/>
      <c r="AH7" s="11"/>
      <c r="AI7" s="11"/>
      <c r="AJ7" s="11"/>
      <c r="AK7" s="11"/>
    </row>
    <row r="8" spans="1:37" ht="18">
      <c r="A8" s="7"/>
      <c r="B8" s="64">
        <f>B7+1</f>
        <v>2016</v>
      </c>
      <c r="C8" s="60"/>
      <c r="D8" s="62">
        <f ca="1">WaterSupply!$D$59</f>
        <v>0.30936292063136067</v>
      </c>
      <c r="E8" s="61"/>
      <c r="F8" s="62">
        <f ca="1">PotableTreatment!$D$59</f>
        <v>1.6565175864252702E-2</v>
      </c>
      <c r="G8" s="61"/>
      <c r="H8" s="62">
        <f ca="1">WastewaterTreatment!$D$59</f>
        <v>2.1513243228035015</v>
      </c>
      <c r="I8" s="9"/>
      <c r="J8" s="9"/>
      <c r="K8" s="11"/>
      <c r="L8" s="11"/>
      <c r="M8" s="11"/>
      <c r="N8" s="58"/>
      <c r="O8" s="11"/>
      <c r="P8" s="11"/>
      <c r="Q8" s="11"/>
      <c r="R8" s="11"/>
      <c r="S8" s="11"/>
      <c r="T8" s="11"/>
      <c r="U8" s="11"/>
      <c r="V8" s="11"/>
      <c r="W8" s="11"/>
      <c r="X8" s="11"/>
      <c r="Y8" s="11"/>
      <c r="Z8" s="11"/>
      <c r="AA8" s="11"/>
      <c r="AB8" s="11"/>
      <c r="AC8" s="11"/>
      <c r="AD8" s="11"/>
      <c r="AE8" s="11"/>
      <c r="AF8" s="11"/>
      <c r="AG8" s="11"/>
      <c r="AH8" s="11"/>
      <c r="AI8" s="11"/>
      <c r="AJ8" s="11"/>
      <c r="AK8" s="11"/>
    </row>
    <row r="9" spans="1:37" ht="18">
      <c r="A9" s="7"/>
      <c r="B9" s="64">
        <f t="shared" ref="B9:B42" si="0">B8+1</f>
        <v>2017</v>
      </c>
      <c r="C9" s="60"/>
      <c r="D9" s="62">
        <f ca="1">WaterSupply!$E$59</f>
        <v>0.30936292063136067</v>
      </c>
      <c r="E9" s="61"/>
      <c r="F9" s="62">
        <f ca="1">PotableTreatment!$E$59</f>
        <v>1.6565175864252702E-2</v>
      </c>
      <c r="G9" s="61"/>
      <c r="H9" s="62">
        <f ca="1">WastewaterTreatment!$E$59</f>
        <v>2.1513243228035015</v>
      </c>
      <c r="I9" s="9"/>
      <c r="J9" s="9"/>
      <c r="K9" s="11"/>
      <c r="L9" s="11"/>
      <c r="M9" s="11"/>
      <c r="N9" s="58"/>
      <c r="O9" s="11"/>
      <c r="P9" s="11"/>
      <c r="Q9" s="11"/>
      <c r="R9" s="11"/>
      <c r="S9" s="11"/>
      <c r="T9" s="11"/>
      <c r="U9" s="11"/>
      <c r="V9" s="11"/>
      <c r="W9" s="11"/>
      <c r="X9" s="11"/>
      <c r="Y9" s="11"/>
      <c r="Z9" s="11"/>
      <c r="AA9" s="11"/>
      <c r="AB9" s="11"/>
      <c r="AC9" s="11"/>
      <c r="AD9" s="11"/>
      <c r="AE9" s="11"/>
      <c r="AF9" s="11"/>
      <c r="AG9" s="11"/>
      <c r="AH9" s="11"/>
      <c r="AI9" s="11"/>
      <c r="AJ9" s="11"/>
      <c r="AK9" s="11"/>
    </row>
    <row r="10" spans="1:37" ht="18">
      <c r="A10" s="7"/>
      <c r="B10" s="64">
        <f t="shared" si="0"/>
        <v>2018</v>
      </c>
      <c r="C10" s="60"/>
      <c r="D10" s="62">
        <f ca="1">WaterSupply!$F$59</f>
        <v>0.30936292063136067</v>
      </c>
      <c r="E10" s="61"/>
      <c r="F10" s="62">
        <f ca="1">PotableTreatment!$F$59</f>
        <v>1.6565175864252702E-2</v>
      </c>
      <c r="G10" s="61"/>
      <c r="H10" s="62">
        <f ca="1">WastewaterTreatment!$F$59</f>
        <v>2.1513243228035015</v>
      </c>
      <c r="I10" s="9"/>
      <c r="J10" s="9"/>
      <c r="K10" s="11"/>
      <c r="L10" s="11"/>
      <c r="M10" s="11"/>
      <c r="N10" s="58"/>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37" ht="18">
      <c r="A11" s="7"/>
      <c r="B11" s="64">
        <f t="shared" si="0"/>
        <v>2019</v>
      </c>
      <c r="C11" s="60"/>
      <c r="D11" s="62">
        <f ca="1">WaterSupply!$G$59</f>
        <v>0.30936292063136067</v>
      </c>
      <c r="E11" s="61"/>
      <c r="F11" s="62">
        <f ca="1">PotableTreatment!$G$59</f>
        <v>1.6565175864252702E-2</v>
      </c>
      <c r="G11" s="61"/>
      <c r="H11" s="62">
        <f ca="1">WastewaterTreatment!$G$59</f>
        <v>2.1513243228035015</v>
      </c>
      <c r="I11" s="9"/>
      <c r="J11" s="9"/>
      <c r="K11" s="11"/>
      <c r="L11" s="11"/>
      <c r="M11" s="11"/>
      <c r="N11" s="58"/>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37" ht="18">
      <c r="A12" s="7"/>
      <c r="B12" s="64">
        <f t="shared" si="0"/>
        <v>2020</v>
      </c>
      <c r="C12" s="60"/>
      <c r="D12" s="62">
        <f ca="1">WaterSupply!$H$59</f>
        <v>0.30936292063136067</v>
      </c>
      <c r="E12" s="61"/>
      <c r="F12" s="62">
        <f ca="1">PotableTreatment!$H$59</f>
        <v>1.6565175864252702E-2</v>
      </c>
      <c r="G12" s="61"/>
      <c r="H12" s="62">
        <f ca="1">WastewaterTreatment!$H$59</f>
        <v>2.1513243228035015</v>
      </c>
      <c r="I12" s="9"/>
      <c r="J12" s="9"/>
      <c r="K12" s="11"/>
      <c r="L12" s="11"/>
      <c r="M12" s="11"/>
      <c r="N12" s="58"/>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37" ht="18">
      <c r="A13" s="7"/>
      <c r="B13" s="64">
        <f t="shared" si="0"/>
        <v>2021</v>
      </c>
      <c r="C13" s="60"/>
      <c r="D13" s="62">
        <f ca="1">WaterSupply!$I$59</f>
        <v>0.30936292063136067</v>
      </c>
      <c r="E13" s="61"/>
      <c r="F13" s="62">
        <f ca="1">PotableTreatment!$I$59</f>
        <v>1.6565175864252702E-2</v>
      </c>
      <c r="G13" s="61"/>
      <c r="H13" s="62">
        <f ca="1">WastewaterTreatment!$I$59</f>
        <v>2.1513243228035015</v>
      </c>
      <c r="I13" s="9"/>
      <c r="J13" s="9"/>
      <c r="K13" s="11"/>
      <c r="L13" s="11"/>
      <c r="M13" s="11"/>
      <c r="N13" s="58"/>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ht="18">
      <c r="A14" s="7"/>
      <c r="B14" s="64">
        <f t="shared" si="0"/>
        <v>2022</v>
      </c>
      <c r="C14" s="60"/>
      <c r="D14" s="62">
        <f ca="1">WaterSupply!$J$59</f>
        <v>0.30936292063136067</v>
      </c>
      <c r="E14" s="61"/>
      <c r="F14" s="62">
        <f ca="1">PotableTreatment!$J$59</f>
        <v>1.6565175864252702E-2</v>
      </c>
      <c r="G14" s="61"/>
      <c r="H14" s="62">
        <f ca="1">WastewaterTreatment!$J$59</f>
        <v>2.1513243228035015</v>
      </c>
      <c r="I14" s="9"/>
      <c r="J14" s="9"/>
      <c r="K14" s="11"/>
      <c r="L14" s="11"/>
      <c r="M14" s="11"/>
      <c r="N14" s="58"/>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ht="18">
      <c r="A15" s="7"/>
      <c r="B15" s="64">
        <f t="shared" si="0"/>
        <v>2023</v>
      </c>
      <c r="C15" s="60"/>
      <c r="D15" s="62">
        <f ca="1">WaterSupply!$K$59</f>
        <v>0.30936292063136067</v>
      </c>
      <c r="E15" s="61"/>
      <c r="F15" s="62">
        <f ca="1">PotableTreatment!$K$59</f>
        <v>1.6565175864252702E-2</v>
      </c>
      <c r="G15" s="61"/>
      <c r="H15" s="62">
        <f ca="1">WastewaterTreatment!$K$59</f>
        <v>2.1513243228035015</v>
      </c>
      <c r="I15" s="9"/>
      <c r="J15" s="9"/>
      <c r="K15" s="11"/>
      <c r="L15" s="11"/>
      <c r="M15" s="11"/>
      <c r="N15" s="58"/>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1:37" ht="18">
      <c r="A16" s="7"/>
      <c r="B16" s="64">
        <f t="shared" si="0"/>
        <v>2024</v>
      </c>
      <c r="C16" s="60"/>
      <c r="D16" s="62">
        <f ca="1">WaterSupply!$L$59</f>
        <v>0.30936292063136067</v>
      </c>
      <c r="E16" s="61"/>
      <c r="F16" s="62">
        <f ca="1">PotableTreatment!$L$59</f>
        <v>1.6565175864252702E-2</v>
      </c>
      <c r="G16" s="61"/>
      <c r="H16" s="62">
        <f ca="1">WastewaterTreatment!$L$59</f>
        <v>2.1513243228035015</v>
      </c>
      <c r="I16" s="9"/>
      <c r="J16" s="9"/>
      <c r="K16" s="11"/>
      <c r="L16" s="11"/>
      <c r="M16" s="11"/>
      <c r="N16" s="58"/>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ht="18">
      <c r="A17" s="7"/>
      <c r="B17" s="64">
        <f t="shared" si="0"/>
        <v>2025</v>
      </c>
      <c r="C17" s="60"/>
      <c r="D17" s="62">
        <f ca="1">WaterSupply!$M$59</f>
        <v>0.30936292063136067</v>
      </c>
      <c r="E17" s="61"/>
      <c r="F17" s="62">
        <f ca="1">PotableTreatment!$M$59</f>
        <v>1.6565175864252702E-2</v>
      </c>
      <c r="G17" s="61"/>
      <c r="H17" s="62">
        <f ca="1">WastewaterTreatment!$M$59</f>
        <v>2.1513243228035015</v>
      </c>
      <c r="I17" s="9"/>
      <c r="J17" s="9"/>
      <c r="K17" s="11"/>
      <c r="L17" s="11"/>
      <c r="M17" s="11"/>
      <c r="N17" s="58"/>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ht="18">
      <c r="A18" s="7"/>
      <c r="B18" s="64">
        <f t="shared" si="0"/>
        <v>2026</v>
      </c>
      <c r="C18" s="60"/>
      <c r="D18" s="62">
        <f ca="1">WaterSupply!$N$59</f>
        <v>0.30936292063136067</v>
      </c>
      <c r="E18" s="61"/>
      <c r="F18" s="62">
        <f ca="1">PotableTreatment!$N$59</f>
        <v>1.6565175864252702E-2</v>
      </c>
      <c r="G18" s="61"/>
      <c r="H18" s="62">
        <f ca="1">WastewaterTreatment!$N$59</f>
        <v>2.1513243228035015</v>
      </c>
      <c r="I18" s="9"/>
      <c r="J18" s="9"/>
      <c r="K18" s="11"/>
      <c r="L18" s="11"/>
      <c r="M18" s="11"/>
      <c r="N18" s="58"/>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ht="18">
      <c r="A19" s="7"/>
      <c r="B19" s="64">
        <f t="shared" si="0"/>
        <v>2027</v>
      </c>
      <c r="C19" s="60"/>
      <c r="D19" s="62">
        <f ca="1">WaterSupply!$O$59</f>
        <v>0.30936292063136067</v>
      </c>
      <c r="E19" s="61"/>
      <c r="F19" s="62">
        <f ca="1">PotableTreatment!$O$59</f>
        <v>1.6565175864252702E-2</v>
      </c>
      <c r="G19" s="61"/>
      <c r="H19" s="62">
        <f ca="1">WastewaterTreatment!$O$59</f>
        <v>2.1513243228035015</v>
      </c>
      <c r="I19" s="9"/>
      <c r="J19" s="9"/>
      <c r="K19" s="11"/>
      <c r="L19" s="11"/>
      <c r="M19" s="11"/>
      <c r="N19" s="58"/>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7" ht="18">
      <c r="A20" s="7"/>
      <c r="B20" s="64">
        <f t="shared" si="0"/>
        <v>2028</v>
      </c>
      <c r="C20" s="60"/>
      <c r="D20" s="62">
        <f ca="1">WaterSupply!$P$59</f>
        <v>0.30936292063136067</v>
      </c>
      <c r="E20" s="61"/>
      <c r="F20" s="62">
        <f ca="1">PotableTreatment!$P$59</f>
        <v>1.6565175864252702E-2</v>
      </c>
      <c r="G20" s="61"/>
      <c r="H20" s="62">
        <f ca="1">WastewaterTreatment!$P$59</f>
        <v>2.1513243228035015</v>
      </c>
      <c r="I20" s="9"/>
      <c r="J20" s="9"/>
      <c r="K20" s="11"/>
      <c r="L20" s="11"/>
      <c r="M20" s="11"/>
      <c r="N20" s="58"/>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ht="18">
      <c r="A21" s="7"/>
      <c r="B21" s="64">
        <f t="shared" si="0"/>
        <v>2029</v>
      </c>
      <c r="C21" s="60"/>
      <c r="D21" s="62">
        <f ca="1">WaterSupply!$Q$59</f>
        <v>0.30936292063136067</v>
      </c>
      <c r="E21" s="61"/>
      <c r="F21" s="62">
        <f ca="1">PotableTreatment!$Q$59</f>
        <v>1.6565175864252702E-2</v>
      </c>
      <c r="G21" s="61"/>
      <c r="H21" s="62">
        <f ca="1">WastewaterTreatment!$Q$59</f>
        <v>2.1513243228035015</v>
      </c>
      <c r="I21" s="9"/>
      <c r="J21" s="9"/>
      <c r="K21" s="11"/>
      <c r="L21" s="11"/>
      <c r="M21" s="11"/>
      <c r="N21" s="58"/>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ht="18">
      <c r="A22" s="7"/>
      <c r="B22" s="64">
        <f t="shared" si="0"/>
        <v>2030</v>
      </c>
      <c r="C22" s="60"/>
      <c r="D22" s="62">
        <f ca="1">WaterSupply!$R$59</f>
        <v>0.30936292063136067</v>
      </c>
      <c r="E22" s="61"/>
      <c r="F22" s="62">
        <f ca="1">PotableTreatment!$R$59</f>
        <v>1.6565175864252702E-2</v>
      </c>
      <c r="G22" s="61"/>
      <c r="H22" s="62">
        <f ca="1">WastewaterTreatment!$R$59</f>
        <v>2.1513243228035015</v>
      </c>
      <c r="I22" s="9"/>
      <c r="J22" s="9"/>
      <c r="K22" s="11"/>
      <c r="L22" s="11"/>
      <c r="M22" s="11"/>
      <c r="N22" s="58"/>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ht="18">
      <c r="A23" s="7"/>
      <c r="B23" s="64">
        <f t="shared" si="0"/>
        <v>2031</v>
      </c>
      <c r="C23" s="60"/>
      <c r="D23" s="62">
        <f ca="1">WaterSupply!$S$59</f>
        <v>0.30936292063136067</v>
      </c>
      <c r="E23" s="61"/>
      <c r="F23" s="62">
        <f ca="1">PotableTreatment!$S$59</f>
        <v>1.6565175864252702E-2</v>
      </c>
      <c r="G23" s="61"/>
      <c r="H23" s="62">
        <f ca="1">WastewaterTreatment!$S$59</f>
        <v>2.1513243228035015</v>
      </c>
      <c r="I23" s="9"/>
      <c r="J23" s="9"/>
      <c r="K23" s="11"/>
      <c r="L23" s="11"/>
      <c r="M23" s="11"/>
      <c r="N23" s="58"/>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ht="18">
      <c r="A24" s="7"/>
      <c r="B24" s="64">
        <f t="shared" si="0"/>
        <v>2032</v>
      </c>
      <c r="C24" s="60"/>
      <c r="D24" s="62">
        <f ca="1">WaterSupply!$T$59</f>
        <v>0.30936292063136067</v>
      </c>
      <c r="E24" s="61"/>
      <c r="F24" s="62">
        <f ca="1">PotableTreatment!$T$59</f>
        <v>1.6565175864252702E-2</v>
      </c>
      <c r="G24" s="61"/>
      <c r="H24" s="62">
        <f ca="1">WastewaterTreatment!$T$59</f>
        <v>2.1513243228035015</v>
      </c>
      <c r="I24" s="9"/>
      <c r="J24" s="9"/>
      <c r="K24" s="11"/>
      <c r="L24" s="11"/>
      <c r="M24" s="11"/>
      <c r="N24" s="58"/>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ht="18">
      <c r="A25" s="7"/>
      <c r="B25" s="64">
        <f t="shared" si="0"/>
        <v>2033</v>
      </c>
      <c r="C25" s="60"/>
      <c r="D25" s="62">
        <f ca="1">WaterSupply!$U$59</f>
        <v>0.30936292063136067</v>
      </c>
      <c r="E25" s="61"/>
      <c r="F25" s="62">
        <f ca="1">PotableTreatment!$U$59</f>
        <v>1.6565175864252702E-2</v>
      </c>
      <c r="G25" s="61"/>
      <c r="H25" s="62">
        <f ca="1">WastewaterTreatment!$U$59</f>
        <v>2.1513243228035015</v>
      </c>
      <c r="I25" s="9"/>
      <c r="J25" s="9"/>
      <c r="K25" s="11"/>
      <c r="L25" s="11"/>
      <c r="M25" s="11"/>
      <c r="N25" s="58"/>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ht="18">
      <c r="A26" s="7"/>
      <c r="B26" s="64">
        <f t="shared" si="0"/>
        <v>2034</v>
      </c>
      <c r="C26" s="60"/>
      <c r="D26" s="62">
        <f ca="1">WaterSupply!$V$59</f>
        <v>0.30936292063136067</v>
      </c>
      <c r="E26" s="61"/>
      <c r="F26" s="62">
        <f ca="1">PotableTreatment!$V$59</f>
        <v>1.6565175864252702E-2</v>
      </c>
      <c r="G26" s="61"/>
      <c r="H26" s="62">
        <f ca="1">WastewaterTreatment!$V$59</f>
        <v>2.1513243228035015</v>
      </c>
      <c r="I26" s="9"/>
      <c r="J26" s="9"/>
      <c r="K26" s="11"/>
      <c r="L26" s="11"/>
      <c r="M26" s="11"/>
      <c r="N26" s="58"/>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ht="18">
      <c r="A27" s="7"/>
      <c r="B27" s="64">
        <f t="shared" si="0"/>
        <v>2035</v>
      </c>
      <c r="C27" s="60"/>
      <c r="D27" s="62">
        <f ca="1">WaterSupply!$W$59</f>
        <v>0.30936292063136067</v>
      </c>
      <c r="E27" s="61"/>
      <c r="F27" s="62">
        <f ca="1">PotableTreatment!$W$59</f>
        <v>1.6565175864252702E-2</v>
      </c>
      <c r="G27" s="61"/>
      <c r="H27" s="62">
        <f ca="1">WastewaterTreatment!$W$59</f>
        <v>2.1513243228035015</v>
      </c>
      <c r="I27" s="9"/>
      <c r="J27" s="9"/>
      <c r="K27" s="11"/>
      <c r="L27" s="11"/>
      <c r="M27" s="11"/>
      <c r="N27" s="58"/>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ht="18">
      <c r="A28" s="7"/>
      <c r="B28" s="64">
        <f t="shared" si="0"/>
        <v>2036</v>
      </c>
      <c r="C28" s="60"/>
      <c r="D28" s="62">
        <f ca="1">WaterSupply!$X$59</f>
        <v>0.30936292063136067</v>
      </c>
      <c r="E28" s="61"/>
      <c r="F28" s="62">
        <f ca="1">PotableTreatment!$X$59</f>
        <v>1.6565175864252702E-2</v>
      </c>
      <c r="G28" s="61"/>
      <c r="H28" s="62">
        <f ca="1">WastewaterTreatment!$X$59</f>
        <v>2.1513243228035015</v>
      </c>
      <c r="I28" s="9"/>
      <c r="J28" s="9"/>
      <c r="K28" s="11"/>
      <c r="L28" s="11"/>
      <c r="M28" s="11"/>
      <c r="N28" s="58"/>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ht="18">
      <c r="A29" s="7"/>
      <c r="B29" s="64">
        <f t="shared" si="0"/>
        <v>2037</v>
      </c>
      <c r="C29" s="60"/>
      <c r="D29" s="62">
        <f ca="1">WaterSupply!$Y$59</f>
        <v>0.30936292063136067</v>
      </c>
      <c r="E29" s="61"/>
      <c r="F29" s="62">
        <f ca="1">PotableTreatment!$Y$59</f>
        <v>1.6565175864252702E-2</v>
      </c>
      <c r="G29" s="61"/>
      <c r="H29" s="62">
        <f ca="1">WastewaterTreatment!$Y$59</f>
        <v>2.1513243228035015</v>
      </c>
      <c r="I29" s="9"/>
      <c r="J29" s="9"/>
      <c r="K29" s="11"/>
      <c r="L29" s="11"/>
      <c r="M29" s="11"/>
      <c r="N29" s="58"/>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ht="18">
      <c r="A30" s="7"/>
      <c r="B30" s="64">
        <f t="shared" si="0"/>
        <v>2038</v>
      </c>
      <c r="C30" s="60"/>
      <c r="D30" s="62">
        <f ca="1">WaterSupply!$Z$59</f>
        <v>0.30936292063136067</v>
      </c>
      <c r="E30" s="61"/>
      <c r="F30" s="62">
        <f ca="1">PotableTreatment!$Z$59</f>
        <v>1.6565175864252702E-2</v>
      </c>
      <c r="G30" s="61"/>
      <c r="H30" s="62">
        <f ca="1">WastewaterTreatment!$Z$59</f>
        <v>2.1513243228035015</v>
      </c>
      <c r="I30" s="9"/>
      <c r="J30" s="9"/>
      <c r="K30" s="11"/>
      <c r="L30" s="11"/>
      <c r="M30" s="11"/>
      <c r="N30" s="58"/>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ht="18">
      <c r="A31" s="7"/>
      <c r="B31" s="64">
        <f t="shared" si="0"/>
        <v>2039</v>
      </c>
      <c r="C31" s="60"/>
      <c r="D31" s="62">
        <f ca="1">WaterSupply!$AA$59</f>
        <v>0.30936292063136067</v>
      </c>
      <c r="E31" s="61"/>
      <c r="F31" s="62">
        <f ca="1">PotableTreatment!$AA$59</f>
        <v>1.6565175864252702E-2</v>
      </c>
      <c r="G31" s="61"/>
      <c r="H31" s="62">
        <f ca="1">WastewaterTreatment!$AA$59</f>
        <v>2.1513243228035015</v>
      </c>
      <c r="I31" s="9"/>
      <c r="J31" s="9"/>
      <c r="K31" s="11"/>
      <c r="L31" s="11"/>
      <c r="M31" s="11"/>
      <c r="N31" s="58"/>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ht="18">
      <c r="A32" s="7"/>
      <c r="B32" s="64">
        <f t="shared" si="0"/>
        <v>2040</v>
      </c>
      <c r="C32" s="60"/>
      <c r="D32" s="62">
        <f ca="1">WaterSupply!$AB$59</f>
        <v>0.30936292063136067</v>
      </c>
      <c r="E32" s="61"/>
      <c r="F32" s="62">
        <f ca="1">PotableTreatment!$AB$59</f>
        <v>1.6565175864252702E-2</v>
      </c>
      <c r="G32" s="61"/>
      <c r="H32" s="62">
        <f ca="1">WastewaterTreatment!$AB$59</f>
        <v>2.1513243228035015</v>
      </c>
      <c r="I32" s="9"/>
      <c r="J32" s="9"/>
      <c r="K32" s="11"/>
      <c r="L32" s="11"/>
      <c r="M32" s="11"/>
      <c r="N32" s="58"/>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7" ht="18">
      <c r="A33" s="7"/>
      <c r="B33" s="64">
        <f t="shared" si="0"/>
        <v>2041</v>
      </c>
      <c r="C33" s="60"/>
      <c r="D33" s="62">
        <f ca="1">WaterSupply!$AC$59</f>
        <v>0.30936292063136067</v>
      </c>
      <c r="E33" s="61"/>
      <c r="F33" s="62">
        <f ca="1">PotableTreatment!$AC$59</f>
        <v>1.6565175864252702E-2</v>
      </c>
      <c r="G33" s="61"/>
      <c r="H33" s="62">
        <f ca="1">WastewaterTreatment!$AC$59</f>
        <v>2.1513243228035015</v>
      </c>
      <c r="I33" s="9"/>
      <c r="J33" s="9"/>
      <c r="K33" s="11"/>
      <c r="L33" s="11"/>
      <c r="M33" s="11"/>
      <c r="N33" s="58"/>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ht="18">
      <c r="A34" s="7"/>
      <c r="B34" s="64">
        <f t="shared" si="0"/>
        <v>2042</v>
      </c>
      <c r="C34" s="60"/>
      <c r="D34" s="62">
        <f ca="1">WaterSupply!$AD$59</f>
        <v>0.30936292063136067</v>
      </c>
      <c r="E34" s="61"/>
      <c r="F34" s="62">
        <f ca="1">PotableTreatment!$AD$59</f>
        <v>1.6565175864252702E-2</v>
      </c>
      <c r="G34" s="61"/>
      <c r="H34" s="62">
        <f ca="1">WastewaterTreatment!$AD$59</f>
        <v>2.1513243228035015</v>
      </c>
      <c r="I34" s="9"/>
      <c r="J34" s="9"/>
      <c r="K34" s="11"/>
      <c r="L34" s="11"/>
      <c r="M34" s="11"/>
      <c r="N34" s="58"/>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1:37" ht="18">
      <c r="A35" s="7"/>
      <c r="B35" s="64">
        <f t="shared" si="0"/>
        <v>2043</v>
      </c>
      <c r="C35" s="60"/>
      <c r="D35" s="62">
        <f ca="1">WaterSupply!$AE$59</f>
        <v>0.30936292063136067</v>
      </c>
      <c r="E35" s="61"/>
      <c r="F35" s="62">
        <f ca="1">PotableTreatment!$AE$59</f>
        <v>1.6565175864252702E-2</v>
      </c>
      <c r="G35" s="61"/>
      <c r="H35" s="62">
        <f ca="1">WastewaterTreatment!$AE$59</f>
        <v>2.1513243228035015</v>
      </c>
      <c r="I35" s="9"/>
      <c r="J35" s="9"/>
      <c r="K35" s="11"/>
      <c r="L35" s="11"/>
      <c r="M35" s="11"/>
      <c r="N35" s="58"/>
      <c r="O35" s="11"/>
      <c r="P35" s="11"/>
      <c r="Q35" s="11"/>
      <c r="R35" s="11"/>
      <c r="S35" s="11"/>
      <c r="T35" s="11"/>
      <c r="U35" s="11"/>
      <c r="V35" s="11"/>
      <c r="W35" s="11"/>
      <c r="X35" s="11"/>
      <c r="Y35" s="11"/>
      <c r="Z35" s="11"/>
      <c r="AA35" s="11"/>
      <c r="AB35" s="11"/>
      <c r="AC35" s="11"/>
      <c r="AD35" s="11"/>
      <c r="AE35" s="11"/>
      <c r="AF35" s="11"/>
      <c r="AG35" s="11"/>
      <c r="AH35" s="11"/>
      <c r="AI35" s="11"/>
      <c r="AJ35" s="11"/>
      <c r="AK35" s="11"/>
    </row>
    <row r="36" spans="1:37" ht="18">
      <c r="A36" s="7"/>
      <c r="B36" s="64">
        <f t="shared" si="0"/>
        <v>2044</v>
      </c>
      <c r="C36" s="60"/>
      <c r="D36" s="62">
        <f ca="1">WaterSupply!$AF$59</f>
        <v>0.30936292063136067</v>
      </c>
      <c r="E36" s="61"/>
      <c r="F36" s="62">
        <f ca="1">PotableTreatment!$AF$59</f>
        <v>1.6565175864252702E-2</v>
      </c>
      <c r="G36" s="61"/>
      <c r="H36" s="62">
        <f ca="1">WastewaterTreatment!$AF$59</f>
        <v>2.1513243228035015</v>
      </c>
      <c r="I36" s="9"/>
      <c r="J36" s="9"/>
      <c r="K36" s="11"/>
      <c r="L36" s="11"/>
      <c r="M36" s="11"/>
      <c r="N36" s="58"/>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1:37" ht="18">
      <c r="A37" s="7"/>
      <c r="B37" s="64">
        <f t="shared" si="0"/>
        <v>2045</v>
      </c>
      <c r="C37" s="60"/>
      <c r="D37" s="62">
        <f ca="1">WaterSupply!$AG$59</f>
        <v>0.30936292063136067</v>
      </c>
      <c r="E37" s="61"/>
      <c r="F37" s="62">
        <f ca="1">PotableTreatment!$AG$59</f>
        <v>1.6565175864252702E-2</v>
      </c>
      <c r="G37" s="61"/>
      <c r="H37" s="62">
        <f ca="1">WastewaterTreatment!$AG$59</f>
        <v>2.1513243228035015</v>
      </c>
      <c r="I37" s="9"/>
      <c r="J37" s="9"/>
      <c r="K37" s="11"/>
      <c r="L37" s="11"/>
      <c r="M37" s="11"/>
      <c r="N37" s="58"/>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ht="18">
      <c r="A38" s="7"/>
      <c r="B38" s="64">
        <f t="shared" si="0"/>
        <v>2046</v>
      </c>
      <c r="C38" s="60"/>
      <c r="D38" s="62">
        <f ca="1">WaterSupply!$AH$59</f>
        <v>0.30936292063136067</v>
      </c>
      <c r="E38" s="61"/>
      <c r="F38" s="62">
        <f ca="1">PotableTreatment!$AH$59</f>
        <v>1.6565175864252702E-2</v>
      </c>
      <c r="G38" s="61"/>
      <c r="H38" s="62">
        <f ca="1">WastewaterTreatment!$AH$59</f>
        <v>2.1513243228035015</v>
      </c>
      <c r="I38" s="9"/>
      <c r="J38" s="9"/>
      <c r="K38" s="11"/>
      <c r="L38" s="11"/>
      <c r="M38" s="11"/>
      <c r="N38" s="58"/>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ht="18">
      <c r="A39" s="7"/>
      <c r="B39" s="64">
        <f t="shared" si="0"/>
        <v>2047</v>
      </c>
      <c r="C39" s="60"/>
      <c r="D39" s="62">
        <f ca="1">WaterSupply!$AI$59</f>
        <v>0.30936292063136067</v>
      </c>
      <c r="E39" s="61"/>
      <c r="F39" s="62">
        <f ca="1">PotableTreatment!$AI$59</f>
        <v>1.6565175864252702E-2</v>
      </c>
      <c r="G39" s="61"/>
      <c r="H39" s="62">
        <f ca="1">WastewaterTreatment!$AI$59</f>
        <v>2.1513243228035015</v>
      </c>
      <c r="I39" s="9"/>
      <c r="J39" s="9"/>
      <c r="K39" s="11"/>
      <c r="L39" s="11"/>
      <c r="M39" s="11"/>
      <c r="N39" s="58"/>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ht="18">
      <c r="A40" s="7"/>
      <c r="B40" s="64">
        <f t="shared" si="0"/>
        <v>2048</v>
      </c>
      <c r="C40" s="60"/>
      <c r="D40" s="62">
        <f ca="1">WaterSupply!$AJ$59</f>
        <v>0.30936292063136067</v>
      </c>
      <c r="E40" s="61"/>
      <c r="F40" s="62">
        <f ca="1">PotableTreatment!$AJ$59</f>
        <v>1.6565175864252702E-2</v>
      </c>
      <c r="G40" s="61"/>
      <c r="H40" s="62">
        <f ca="1">WastewaterTreatment!$AJ$59</f>
        <v>2.1513243228035015</v>
      </c>
      <c r="I40" s="9"/>
      <c r="J40" s="9"/>
      <c r="K40" s="11"/>
      <c r="L40" s="11"/>
      <c r="M40" s="11"/>
      <c r="N40" s="58"/>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ht="18">
      <c r="A41" s="7"/>
      <c r="B41" s="64">
        <f t="shared" si="0"/>
        <v>2049</v>
      </c>
      <c r="C41" s="60"/>
      <c r="D41" s="62">
        <f ca="1">WaterSupply!$AK$59</f>
        <v>0.30936292063136067</v>
      </c>
      <c r="E41" s="61"/>
      <c r="F41" s="62">
        <f ca="1">PotableTreatment!$AK$59</f>
        <v>1.6565175864252702E-2</v>
      </c>
      <c r="G41" s="61"/>
      <c r="H41" s="62">
        <f ca="1">WastewaterTreatment!$AK$59</f>
        <v>2.1513243228035015</v>
      </c>
      <c r="I41" s="9"/>
      <c r="J41" s="9"/>
      <c r="K41" s="11"/>
      <c r="L41" s="11"/>
      <c r="M41" s="11"/>
      <c r="N41" s="58"/>
      <c r="O41" s="11"/>
      <c r="P41" s="11"/>
      <c r="Q41" s="11"/>
      <c r="R41" s="11"/>
      <c r="S41" s="11"/>
      <c r="T41" s="11"/>
      <c r="U41" s="11"/>
      <c r="V41" s="11"/>
      <c r="W41" s="11"/>
      <c r="X41" s="11"/>
      <c r="Y41" s="11"/>
      <c r="Z41" s="11"/>
      <c r="AA41" s="11"/>
      <c r="AB41" s="11"/>
      <c r="AC41" s="11"/>
      <c r="AD41" s="11"/>
      <c r="AE41" s="11"/>
      <c r="AF41" s="11"/>
      <c r="AG41" s="11"/>
      <c r="AH41" s="11"/>
      <c r="AI41" s="11"/>
      <c r="AJ41" s="11"/>
      <c r="AK41" s="11"/>
    </row>
    <row r="42" spans="1:37" ht="18.75" thickBot="1">
      <c r="A42" s="7"/>
      <c r="B42" s="65">
        <f t="shared" si="0"/>
        <v>2050</v>
      </c>
      <c r="C42" s="56"/>
      <c r="D42" s="56">
        <f ca="1">WaterSupply!$AL$59</f>
        <v>0.30936292063136067</v>
      </c>
      <c r="E42" s="56"/>
      <c r="F42" s="56">
        <f ca="1">PotableTreatment!$AL$59</f>
        <v>1.6565175864252702E-2</v>
      </c>
      <c r="G42" s="56"/>
      <c r="H42" s="56">
        <f ca="1">WastewaterTreatment!$AL$59</f>
        <v>2.1513243228035015</v>
      </c>
      <c r="I42" s="48"/>
      <c r="J42" s="9"/>
      <c r="K42" s="11"/>
      <c r="L42" s="11"/>
      <c r="M42" s="11"/>
      <c r="N42" s="58"/>
      <c r="O42" s="11"/>
      <c r="P42" s="11"/>
      <c r="Q42" s="11"/>
      <c r="R42" s="11"/>
      <c r="S42" s="11"/>
      <c r="T42" s="11"/>
      <c r="U42" s="11"/>
      <c r="V42" s="11"/>
      <c r="W42" s="11"/>
      <c r="X42" s="11"/>
      <c r="Y42" s="11"/>
      <c r="Z42" s="11"/>
      <c r="AA42" s="11"/>
      <c r="AB42" s="11"/>
      <c r="AC42" s="11"/>
      <c r="AD42" s="11"/>
      <c r="AE42" s="11"/>
      <c r="AF42" s="11"/>
      <c r="AG42" s="11"/>
      <c r="AH42" s="11"/>
      <c r="AI42" s="11"/>
      <c r="AJ42" s="11"/>
      <c r="AK42" s="11"/>
    </row>
    <row r="43" spans="1:37" ht="18" thickBot="1">
      <c r="A43" s="66"/>
      <c r="B43" s="67"/>
      <c r="C43" s="67"/>
      <c r="D43" s="67"/>
      <c r="E43" s="67"/>
      <c r="F43" s="67"/>
      <c r="G43" s="67"/>
      <c r="H43" s="67"/>
      <c r="I43" s="47"/>
      <c r="J43" s="48"/>
      <c r="K43" s="11"/>
      <c r="L43" s="11"/>
      <c r="M43" s="11"/>
      <c r="N43" s="58"/>
      <c r="O43" s="11"/>
      <c r="P43" s="11"/>
      <c r="Q43" s="11"/>
      <c r="R43" s="11"/>
      <c r="S43" s="11"/>
      <c r="T43" s="11"/>
      <c r="U43" s="11"/>
      <c r="V43" s="11"/>
      <c r="W43" s="11"/>
      <c r="X43" s="11"/>
      <c r="Y43" s="11"/>
      <c r="Z43" s="11"/>
      <c r="AA43" s="11"/>
      <c r="AB43" s="11"/>
      <c r="AC43" s="11"/>
      <c r="AD43" s="11"/>
      <c r="AE43" s="11"/>
      <c r="AF43" s="11"/>
      <c r="AG43" s="11"/>
      <c r="AH43" s="11"/>
      <c r="AI43" s="11"/>
      <c r="AJ43" s="11"/>
      <c r="AK43" s="11"/>
    </row>
    <row r="44" spans="1:37">
      <c r="A44" s="11"/>
      <c r="B44" s="11"/>
      <c r="C44" s="11"/>
      <c r="D44" s="11"/>
      <c r="E44" s="11"/>
      <c r="F44" s="11"/>
      <c r="G44" s="11"/>
      <c r="H44" s="11"/>
      <c r="I44" s="205"/>
      <c r="J44" s="11"/>
      <c r="K44" s="11"/>
      <c r="L44" s="11"/>
      <c r="M44" s="11"/>
      <c r="N44" s="58"/>
      <c r="O44" s="11"/>
      <c r="P44" s="11"/>
      <c r="Q44" s="11"/>
      <c r="R44" s="11"/>
      <c r="S44" s="11"/>
      <c r="T44" s="11"/>
      <c r="U44" s="11"/>
      <c r="V44" s="11"/>
      <c r="W44" s="11"/>
      <c r="X44" s="11"/>
      <c r="Y44" s="11"/>
      <c r="Z44" s="11"/>
      <c r="AA44" s="11"/>
      <c r="AB44" s="11"/>
      <c r="AC44" s="11"/>
      <c r="AD44" s="11"/>
      <c r="AE44" s="11"/>
      <c r="AF44" s="11"/>
      <c r="AG44" s="11"/>
      <c r="AH44" s="11"/>
      <c r="AI44" s="11"/>
      <c r="AJ44" s="11"/>
      <c r="AK44" s="11"/>
    </row>
    <row r="45" spans="1:37">
      <c r="A45" s="11"/>
      <c r="B45" s="11"/>
      <c r="C45" s="11"/>
      <c r="D45" s="11"/>
      <c r="E45" s="11"/>
      <c r="F45" s="11"/>
      <c r="G45" s="11"/>
      <c r="H45" s="11"/>
      <c r="I45" s="205"/>
      <c r="J45" s="11"/>
      <c r="K45" s="11"/>
      <c r="L45" s="11"/>
      <c r="M45" s="11"/>
      <c r="N45" s="58"/>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1:37">
      <c r="A46" s="11"/>
      <c r="B46" s="11"/>
      <c r="C46" s="11"/>
      <c r="D46" s="11"/>
      <c r="E46" s="11"/>
      <c r="F46" s="11"/>
      <c r="G46" s="11"/>
      <c r="H46" s="11"/>
      <c r="I46" s="205"/>
      <c r="J46" s="11"/>
      <c r="K46" s="11"/>
      <c r="L46" s="11"/>
      <c r="M46" s="11"/>
      <c r="N46" s="58"/>
      <c r="O46" s="11"/>
      <c r="P46" s="11"/>
      <c r="Q46" s="11"/>
      <c r="R46" s="11"/>
      <c r="S46" s="11"/>
      <c r="T46" s="11"/>
      <c r="U46" s="11"/>
      <c r="V46" s="11"/>
      <c r="W46" s="11"/>
      <c r="X46" s="11"/>
      <c r="Y46" s="11"/>
      <c r="Z46" s="11"/>
      <c r="AA46" s="11"/>
      <c r="AB46" s="11"/>
      <c r="AC46" s="11"/>
      <c r="AD46" s="11"/>
      <c r="AE46" s="11"/>
      <c r="AF46" s="11"/>
      <c r="AG46" s="11"/>
      <c r="AH46" s="11"/>
      <c r="AI46" s="11"/>
      <c r="AJ46" s="11"/>
      <c r="AK46" s="11"/>
    </row>
    <row r="47" spans="1:37">
      <c r="A47" s="11"/>
      <c r="B47" s="11"/>
      <c r="C47" s="11"/>
      <c r="D47" s="11"/>
      <c r="E47" s="11"/>
      <c r="F47" s="11"/>
      <c r="G47" s="11"/>
      <c r="H47" s="11"/>
      <c r="I47" s="205"/>
      <c r="J47" s="11"/>
      <c r="K47" s="11"/>
      <c r="L47" s="11"/>
      <c r="M47" s="11"/>
      <c r="N47" s="58"/>
      <c r="O47" s="11"/>
      <c r="P47" s="11"/>
      <c r="Q47" s="11"/>
      <c r="R47" s="11"/>
      <c r="S47" s="11"/>
      <c r="T47" s="11"/>
      <c r="U47" s="11"/>
      <c r="V47" s="11"/>
      <c r="W47" s="11"/>
      <c r="X47" s="11"/>
      <c r="Y47" s="11"/>
      <c r="Z47" s="11"/>
      <c r="AA47" s="11"/>
      <c r="AB47" s="11"/>
      <c r="AC47" s="11"/>
      <c r="AD47" s="11"/>
      <c r="AE47" s="11"/>
      <c r="AF47" s="11"/>
      <c r="AG47" s="11"/>
      <c r="AH47" s="11"/>
      <c r="AI47" s="11"/>
      <c r="AJ47" s="11"/>
      <c r="AK47" s="11"/>
    </row>
    <row r="48" spans="1:37">
      <c r="A48" s="28"/>
      <c r="B48" s="28"/>
      <c r="C48" s="28"/>
      <c r="D48" s="28"/>
      <c r="E48" s="28"/>
      <c r="F48" s="28"/>
      <c r="G48" s="28"/>
      <c r="H48" s="28"/>
      <c r="I48" s="206"/>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1:37">
      <c r="A49" s="28"/>
      <c r="B49" s="28"/>
      <c r="C49" s="28"/>
      <c r="D49" s="28"/>
      <c r="E49" s="28"/>
      <c r="F49" s="28"/>
      <c r="G49" s="28"/>
      <c r="H49" s="28"/>
      <c r="I49" s="206"/>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row>
    <row r="50" spans="1:37">
      <c r="A50" s="28"/>
      <c r="B50" s="28"/>
      <c r="C50" s="28"/>
      <c r="D50" s="28"/>
      <c r="E50" s="28"/>
      <c r="F50" s="28"/>
      <c r="G50" s="28"/>
      <c r="H50" s="28"/>
      <c r="I50" s="206"/>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row>
    <row r="51" spans="1:37">
      <c r="A51" s="28"/>
      <c r="B51" s="28"/>
      <c r="C51" s="28"/>
      <c r="D51" s="28"/>
      <c r="E51" s="28"/>
      <c r="F51" s="28"/>
      <c r="G51" s="28"/>
      <c r="H51" s="28"/>
      <c r="I51" s="206"/>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2" spans="1:37">
      <c r="A52"/>
      <c r="C52"/>
      <c r="D52"/>
      <c r="E52"/>
      <c r="F52"/>
      <c r="G52"/>
      <c r="H52"/>
      <c r="I52" s="207"/>
      <c r="J52"/>
      <c r="K52"/>
      <c r="L52"/>
      <c r="M52"/>
      <c r="N52"/>
      <c r="O52"/>
      <c r="P52"/>
      <c r="Q52"/>
      <c r="R52"/>
      <c r="S52"/>
      <c r="T52"/>
      <c r="U52"/>
      <c r="V52"/>
      <c r="W52"/>
      <c r="X52"/>
      <c r="Y52"/>
      <c r="Z52"/>
      <c r="AA52"/>
      <c r="AB52"/>
      <c r="AC52"/>
      <c r="AD52"/>
      <c r="AE52"/>
      <c r="AF52"/>
      <c r="AG52"/>
      <c r="AH52"/>
      <c r="AI52"/>
      <c r="AJ52"/>
      <c r="AK52"/>
    </row>
    <row r="53" spans="1:37">
      <c r="A53"/>
      <c r="C53"/>
      <c r="D53"/>
      <c r="E53"/>
      <c r="F53"/>
      <c r="G53"/>
      <c r="H53"/>
      <c r="I53" s="207"/>
      <c r="J53"/>
      <c r="K53"/>
      <c r="L53"/>
      <c r="M53"/>
      <c r="N53"/>
      <c r="O53"/>
      <c r="P53"/>
      <c r="Q53"/>
      <c r="R53"/>
      <c r="S53"/>
      <c r="T53"/>
      <c r="U53"/>
      <c r="V53"/>
      <c r="W53"/>
      <c r="X53"/>
      <c r="Y53"/>
      <c r="Z53"/>
      <c r="AA53"/>
      <c r="AB53"/>
      <c r="AC53"/>
      <c r="AD53"/>
      <c r="AE53"/>
      <c r="AF53"/>
      <c r="AG53"/>
      <c r="AH53"/>
      <c r="AI53"/>
      <c r="AJ53"/>
      <c r="AK53"/>
    </row>
    <row r="54" spans="1:37">
      <c r="A54"/>
      <c r="B54"/>
      <c r="C54"/>
      <c r="D54"/>
      <c r="E54"/>
      <c r="F54"/>
      <c r="G54"/>
      <c r="H54"/>
      <c r="I54" s="207"/>
      <c r="J54"/>
      <c r="K54"/>
      <c r="L54"/>
      <c r="M54"/>
      <c r="N54"/>
      <c r="O54"/>
      <c r="P54"/>
      <c r="Q54"/>
      <c r="R54"/>
      <c r="S54"/>
      <c r="T54"/>
      <c r="U54"/>
      <c r="V54"/>
      <c r="W54"/>
      <c r="X54"/>
      <c r="Y54"/>
      <c r="Z54"/>
      <c r="AA54"/>
      <c r="AB54"/>
      <c r="AC54"/>
      <c r="AD54"/>
      <c r="AE54"/>
      <c r="AF54"/>
      <c r="AG54"/>
      <c r="AH54"/>
      <c r="AI54"/>
      <c r="AJ54"/>
      <c r="AK54"/>
    </row>
    <row r="55" spans="1:37">
      <c r="A55"/>
      <c r="B55"/>
      <c r="C55"/>
      <c r="D55"/>
      <c r="E55"/>
      <c r="F55"/>
      <c r="G55"/>
      <c r="H55"/>
      <c r="I55" s="207"/>
      <c r="J55"/>
      <c r="K55"/>
      <c r="L55"/>
      <c r="M55"/>
      <c r="N55"/>
      <c r="O55"/>
      <c r="P55"/>
      <c r="Q55"/>
      <c r="R55"/>
      <c r="S55"/>
      <c r="T55"/>
      <c r="U55"/>
      <c r="V55"/>
      <c r="W55"/>
      <c r="X55"/>
      <c r="Y55"/>
      <c r="Z55"/>
      <c r="AA55"/>
      <c r="AB55"/>
      <c r="AC55"/>
      <c r="AD55"/>
      <c r="AE55"/>
      <c r="AF55"/>
      <c r="AG55"/>
      <c r="AH55"/>
      <c r="AI55"/>
      <c r="AJ55"/>
      <c r="AK55"/>
    </row>
    <row r="56" spans="1:37">
      <c r="A56"/>
      <c r="B56"/>
      <c r="C56"/>
      <c r="D56"/>
      <c r="E56"/>
      <c r="F56"/>
      <c r="G56"/>
      <c r="H56"/>
      <c r="I56" s="207"/>
      <c r="J56"/>
      <c r="K56"/>
      <c r="L56"/>
      <c r="M56"/>
      <c r="N56"/>
      <c r="O56"/>
      <c r="P56"/>
      <c r="Q56"/>
      <c r="R56"/>
      <c r="S56"/>
      <c r="T56"/>
      <c r="U56"/>
      <c r="V56"/>
      <c r="W56"/>
      <c r="X56"/>
      <c r="Y56"/>
      <c r="Z56"/>
      <c r="AA56"/>
      <c r="AB56"/>
      <c r="AC56"/>
      <c r="AD56"/>
      <c r="AE56"/>
      <c r="AF56"/>
      <c r="AG56"/>
      <c r="AH56"/>
      <c r="AI56"/>
      <c r="AJ56"/>
      <c r="AK56"/>
    </row>
    <row r="57" spans="1:37">
      <c r="A57"/>
      <c r="B57"/>
      <c r="C57"/>
      <c r="D57"/>
      <c r="E57"/>
      <c r="F57"/>
      <c r="G57"/>
      <c r="H57"/>
      <c r="I57" s="207"/>
      <c r="J57"/>
      <c r="K57"/>
      <c r="L57"/>
      <c r="M57"/>
      <c r="N57"/>
      <c r="O57"/>
      <c r="P57"/>
      <c r="Q57"/>
      <c r="R57"/>
      <c r="S57"/>
      <c r="T57"/>
      <c r="U57"/>
      <c r="V57"/>
      <c r="W57"/>
      <c r="X57"/>
      <c r="Y57"/>
      <c r="Z57"/>
      <c r="AA57"/>
      <c r="AB57"/>
      <c r="AC57"/>
      <c r="AD57"/>
      <c r="AE57"/>
      <c r="AF57"/>
      <c r="AG57"/>
      <c r="AH57"/>
      <c r="AI57"/>
      <c r="AJ57"/>
      <c r="AK57"/>
    </row>
    <row r="58" spans="1:37">
      <c r="A58"/>
      <c r="B58"/>
      <c r="C58"/>
      <c r="D58"/>
      <c r="E58"/>
      <c r="F58"/>
      <c r="G58"/>
      <c r="H58"/>
      <c r="I58" s="207"/>
      <c r="J58"/>
      <c r="K58"/>
      <c r="L58"/>
      <c r="M58"/>
      <c r="N58"/>
      <c r="O58"/>
      <c r="P58"/>
      <c r="Q58"/>
      <c r="R58"/>
      <c r="S58"/>
      <c r="T58"/>
      <c r="U58"/>
      <c r="V58"/>
      <c r="W58"/>
      <c r="X58"/>
      <c r="Y58"/>
      <c r="Z58"/>
      <c r="AA58"/>
      <c r="AB58"/>
      <c r="AC58"/>
      <c r="AD58"/>
      <c r="AE58"/>
      <c r="AF58"/>
      <c r="AG58"/>
      <c r="AH58"/>
      <c r="AI58"/>
      <c r="AJ58"/>
      <c r="AK58"/>
    </row>
    <row r="59" spans="1:37">
      <c r="A59"/>
      <c r="B59"/>
      <c r="C59"/>
      <c r="D59"/>
      <c r="E59"/>
      <c r="F59"/>
      <c r="G59"/>
      <c r="H59"/>
      <c r="I59" s="207"/>
      <c r="J59"/>
      <c r="K59"/>
      <c r="L59"/>
      <c r="M59"/>
      <c r="N59"/>
      <c r="O59"/>
      <c r="P59"/>
      <c r="Q59"/>
      <c r="R59"/>
      <c r="S59"/>
      <c r="T59"/>
      <c r="U59"/>
      <c r="V59"/>
      <c r="W59"/>
      <c r="X59"/>
      <c r="Y59"/>
      <c r="Z59"/>
      <c r="AA59"/>
      <c r="AB59"/>
      <c r="AC59"/>
      <c r="AD59"/>
      <c r="AE59"/>
      <c r="AF59"/>
      <c r="AG59"/>
      <c r="AH59"/>
      <c r="AI59"/>
      <c r="AJ59"/>
      <c r="AK59"/>
    </row>
    <row r="60" spans="1:37">
      <c r="A60"/>
      <c r="B60"/>
      <c r="C60"/>
      <c r="D60"/>
      <c r="E60"/>
      <c r="F60"/>
      <c r="G60"/>
      <c r="H60"/>
      <c r="I60" s="207"/>
      <c r="J60"/>
      <c r="K60"/>
      <c r="L60"/>
      <c r="M60"/>
      <c r="N60"/>
      <c r="O60"/>
      <c r="P60"/>
      <c r="Q60"/>
      <c r="R60"/>
      <c r="S60"/>
      <c r="T60"/>
      <c r="U60"/>
      <c r="V60"/>
      <c r="W60"/>
      <c r="X60"/>
      <c r="Y60"/>
      <c r="Z60"/>
      <c r="AA60"/>
      <c r="AB60"/>
      <c r="AC60"/>
      <c r="AD60"/>
      <c r="AE60"/>
      <c r="AF60"/>
      <c r="AG60"/>
      <c r="AH60"/>
      <c r="AI60"/>
      <c r="AJ60"/>
      <c r="AK60"/>
    </row>
    <row r="61" spans="1:37">
      <c r="A61"/>
      <c r="B61"/>
      <c r="C61"/>
      <c r="D61"/>
      <c r="E61"/>
      <c r="F61"/>
      <c r="G61"/>
      <c r="H61"/>
      <c r="I61" s="207"/>
      <c r="J61"/>
      <c r="K61"/>
      <c r="L61"/>
      <c r="M61"/>
      <c r="N61"/>
      <c r="O61"/>
      <c r="P61"/>
      <c r="Q61"/>
      <c r="R61"/>
      <c r="S61"/>
      <c r="T61"/>
      <c r="U61"/>
      <c r="V61"/>
      <c r="W61"/>
      <c r="X61"/>
      <c r="Y61"/>
      <c r="Z61"/>
      <c r="AA61"/>
      <c r="AB61"/>
      <c r="AC61"/>
      <c r="AD61"/>
      <c r="AE61"/>
      <c r="AF61"/>
      <c r="AG61"/>
      <c r="AH61"/>
      <c r="AI61"/>
      <c r="AJ61"/>
      <c r="AK61"/>
    </row>
    <row r="62" spans="1:37">
      <c r="A62"/>
      <c r="B62"/>
      <c r="C62"/>
      <c r="D62"/>
      <c r="E62"/>
      <c r="F62"/>
      <c r="G62"/>
      <c r="H62"/>
      <c r="I62" s="207"/>
      <c r="J62"/>
      <c r="K62"/>
      <c r="L62"/>
      <c r="M62"/>
      <c r="N62"/>
      <c r="O62"/>
      <c r="P62"/>
      <c r="Q62"/>
      <c r="R62"/>
      <c r="S62"/>
      <c r="T62"/>
      <c r="U62"/>
      <c r="V62"/>
      <c r="W62"/>
      <c r="X62"/>
      <c r="Y62"/>
      <c r="Z62"/>
      <c r="AA62"/>
      <c r="AB62"/>
      <c r="AC62"/>
      <c r="AD62"/>
      <c r="AE62"/>
      <c r="AF62"/>
      <c r="AG62"/>
      <c r="AH62"/>
      <c r="AI62"/>
      <c r="AJ62"/>
      <c r="AK62"/>
    </row>
    <row r="63" spans="1:37">
      <c r="A63"/>
      <c r="B63"/>
      <c r="C63"/>
      <c r="D63"/>
      <c r="E63"/>
      <c r="F63"/>
      <c r="G63"/>
      <c r="H63"/>
      <c r="I63" s="207"/>
      <c r="J63"/>
      <c r="K63"/>
      <c r="L63"/>
      <c r="M63"/>
      <c r="N63"/>
      <c r="O63"/>
      <c r="P63"/>
      <c r="Q63"/>
      <c r="R63"/>
      <c r="S63"/>
      <c r="T63"/>
      <c r="U63"/>
      <c r="V63"/>
      <c r="W63"/>
      <c r="X63"/>
      <c r="Y63"/>
      <c r="Z63"/>
      <c r="AA63"/>
      <c r="AB63"/>
      <c r="AC63"/>
      <c r="AD63"/>
      <c r="AE63"/>
      <c r="AF63"/>
      <c r="AG63"/>
      <c r="AH63"/>
      <c r="AI63"/>
      <c r="AJ63"/>
      <c r="AK63"/>
    </row>
    <row r="64" spans="1:37">
      <c r="A64"/>
      <c r="B64"/>
      <c r="C64"/>
      <c r="D64"/>
      <c r="E64"/>
      <c r="F64"/>
      <c r="G64"/>
      <c r="H64"/>
      <c r="I64" s="207"/>
      <c r="J64"/>
      <c r="K64"/>
      <c r="L64"/>
      <c r="M64"/>
      <c r="N64"/>
      <c r="O64"/>
      <c r="P64"/>
      <c r="Q64"/>
      <c r="R64"/>
      <c r="S64"/>
      <c r="T64"/>
      <c r="U64"/>
      <c r="V64"/>
      <c r="W64"/>
      <c r="X64"/>
      <c r="Y64"/>
      <c r="Z64"/>
      <c r="AA64"/>
      <c r="AB64"/>
      <c r="AC64"/>
      <c r="AD64"/>
      <c r="AE64"/>
      <c r="AF64"/>
      <c r="AG64"/>
      <c r="AH64"/>
      <c r="AI64"/>
      <c r="AJ64"/>
      <c r="AK64"/>
    </row>
    <row r="65" spans="1:37">
      <c r="A65"/>
      <c r="B65"/>
      <c r="C65"/>
      <c r="D65"/>
      <c r="E65"/>
      <c r="F65"/>
      <c r="G65"/>
      <c r="H65"/>
      <c r="I65" s="207"/>
      <c r="J65"/>
      <c r="K65"/>
      <c r="L65"/>
      <c r="M65"/>
      <c r="N65"/>
      <c r="O65"/>
      <c r="P65"/>
      <c r="Q65"/>
      <c r="R65"/>
      <c r="S65"/>
      <c r="T65"/>
      <c r="U65"/>
      <c r="V65"/>
      <c r="W65"/>
      <c r="X65"/>
      <c r="Y65"/>
      <c r="Z65"/>
      <c r="AA65"/>
      <c r="AB65"/>
      <c r="AC65"/>
      <c r="AD65"/>
      <c r="AE65"/>
      <c r="AF65"/>
      <c r="AG65"/>
      <c r="AH65"/>
      <c r="AI65"/>
      <c r="AJ65"/>
      <c r="AK65"/>
    </row>
    <row r="66" spans="1:37">
      <c r="A66"/>
      <c r="B66"/>
      <c r="C66"/>
      <c r="D66"/>
      <c r="E66"/>
      <c r="F66"/>
      <c r="G66"/>
      <c r="H66"/>
      <c r="I66" s="207"/>
      <c r="J66"/>
      <c r="K66"/>
      <c r="L66"/>
      <c r="M66"/>
      <c r="N66"/>
      <c r="O66"/>
      <c r="P66"/>
      <c r="Q66"/>
      <c r="R66"/>
      <c r="S66"/>
      <c r="T66"/>
      <c r="U66"/>
      <c r="V66"/>
      <c r="W66"/>
      <c r="X66"/>
      <c r="Y66"/>
      <c r="Z66"/>
      <c r="AA66"/>
      <c r="AB66"/>
      <c r="AC66"/>
      <c r="AD66"/>
      <c r="AE66"/>
      <c r="AF66"/>
      <c r="AG66"/>
      <c r="AH66"/>
      <c r="AI66"/>
      <c r="AJ66"/>
      <c r="AK66"/>
    </row>
    <row r="67" spans="1:37">
      <c r="A67"/>
      <c r="B67"/>
      <c r="C67"/>
      <c r="D67"/>
      <c r="E67"/>
      <c r="F67"/>
      <c r="G67"/>
      <c r="H67"/>
      <c r="I67" s="207"/>
      <c r="J67"/>
      <c r="K67"/>
      <c r="L67"/>
      <c r="M67"/>
      <c r="N67"/>
      <c r="O67"/>
      <c r="P67"/>
      <c r="Q67"/>
      <c r="R67"/>
      <c r="S67"/>
      <c r="T67"/>
      <c r="U67"/>
      <c r="V67"/>
      <c r="W67"/>
      <c r="X67"/>
      <c r="Y67"/>
      <c r="Z67"/>
      <c r="AA67"/>
      <c r="AB67"/>
      <c r="AC67"/>
      <c r="AD67"/>
      <c r="AE67"/>
      <c r="AF67"/>
      <c r="AG67"/>
      <c r="AH67"/>
      <c r="AI67"/>
      <c r="AJ67"/>
      <c r="AK67"/>
    </row>
    <row r="68" spans="1:37">
      <c r="A68"/>
      <c r="B68"/>
      <c r="C68"/>
      <c r="D68"/>
      <c r="E68"/>
      <c r="F68"/>
      <c r="G68"/>
      <c r="H68"/>
      <c r="I68" s="207"/>
      <c r="J68"/>
      <c r="K68"/>
      <c r="L68"/>
      <c r="M68"/>
      <c r="N68"/>
      <c r="O68"/>
      <c r="P68"/>
      <c r="Q68"/>
      <c r="R68"/>
      <c r="S68"/>
      <c r="T68"/>
      <c r="U68"/>
      <c r="V68"/>
      <c r="W68"/>
      <c r="X68"/>
      <c r="Y68"/>
      <c r="Z68"/>
      <c r="AA68"/>
      <c r="AB68"/>
      <c r="AC68"/>
      <c r="AD68"/>
      <c r="AE68"/>
      <c r="AF68"/>
      <c r="AG68"/>
      <c r="AH68"/>
      <c r="AI68"/>
      <c r="AJ68"/>
      <c r="AK68"/>
    </row>
    <row r="69" spans="1:37">
      <c r="A69"/>
      <c r="B69"/>
      <c r="C69"/>
      <c r="D69"/>
      <c r="E69"/>
      <c r="F69"/>
      <c r="G69"/>
      <c r="H69"/>
      <c r="I69" s="207"/>
      <c r="J69"/>
      <c r="K69"/>
      <c r="L69"/>
      <c r="M69"/>
      <c r="N69"/>
      <c r="O69"/>
      <c r="P69"/>
      <c r="Q69"/>
      <c r="R69"/>
      <c r="S69"/>
      <c r="T69"/>
      <c r="U69"/>
      <c r="V69"/>
      <c r="W69"/>
      <c r="X69"/>
      <c r="Y69"/>
      <c r="Z69"/>
      <c r="AA69"/>
      <c r="AB69"/>
      <c r="AC69"/>
      <c r="AD69"/>
      <c r="AE69"/>
      <c r="AF69"/>
      <c r="AG69"/>
      <c r="AH69"/>
      <c r="AI69"/>
      <c r="AJ69"/>
      <c r="AK69"/>
    </row>
    <row r="70" spans="1:37">
      <c r="A70"/>
      <c r="B70"/>
      <c r="C70"/>
      <c r="D70"/>
      <c r="E70"/>
      <c r="F70"/>
      <c r="G70"/>
      <c r="H70"/>
      <c r="I70" s="207"/>
      <c r="J70"/>
      <c r="K70"/>
      <c r="L70"/>
      <c r="M70"/>
      <c r="N70"/>
      <c r="O70"/>
      <c r="P70"/>
      <c r="Q70"/>
      <c r="R70"/>
      <c r="S70"/>
      <c r="T70"/>
      <c r="U70"/>
      <c r="V70"/>
      <c r="W70"/>
      <c r="X70"/>
      <c r="Y70"/>
      <c r="Z70"/>
      <c r="AA70"/>
      <c r="AB70"/>
      <c r="AC70"/>
      <c r="AD70"/>
      <c r="AE70"/>
      <c r="AF70"/>
      <c r="AG70"/>
      <c r="AH70"/>
      <c r="AI70"/>
      <c r="AJ70"/>
      <c r="AK70"/>
    </row>
    <row r="71" spans="1:37">
      <c r="A71"/>
      <c r="B71"/>
      <c r="C71"/>
      <c r="D71"/>
      <c r="E71"/>
      <c r="F71"/>
      <c r="G71"/>
      <c r="H71"/>
      <c r="I71" s="207"/>
      <c r="J71"/>
      <c r="K71"/>
      <c r="L71"/>
      <c r="M71"/>
      <c r="N71"/>
      <c r="O71"/>
      <c r="P71"/>
      <c r="Q71"/>
      <c r="R71"/>
      <c r="S71"/>
      <c r="T71"/>
      <c r="U71"/>
      <c r="V71"/>
      <c r="W71"/>
      <c r="X71"/>
      <c r="Y71"/>
      <c r="Z71"/>
      <c r="AA71"/>
      <c r="AB71"/>
      <c r="AC71"/>
      <c r="AD71"/>
      <c r="AE71"/>
      <c r="AF71"/>
      <c r="AG71"/>
      <c r="AH71"/>
      <c r="AI71"/>
      <c r="AJ71"/>
      <c r="AK71"/>
    </row>
    <row r="72" spans="1:37">
      <c r="A72"/>
      <c r="B72"/>
      <c r="C72"/>
      <c r="D72"/>
      <c r="E72"/>
      <c r="F72"/>
      <c r="G72"/>
      <c r="H72"/>
      <c r="I72" s="207"/>
      <c r="J72"/>
      <c r="K72"/>
      <c r="L72"/>
      <c r="M72"/>
      <c r="N72"/>
      <c r="O72"/>
      <c r="P72"/>
      <c r="Q72"/>
      <c r="R72"/>
      <c r="S72"/>
      <c r="T72"/>
      <c r="U72"/>
      <c r="V72"/>
      <c r="W72"/>
      <c r="X72"/>
      <c r="Y72"/>
      <c r="Z72"/>
      <c r="AA72"/>
      <c r="AB72"/>
      <c r="AC72"/>
      <c r="AD72"/>
      <c r="AE72"/>
      <c r="AF72"/>
      <c r="AG72"/>
      <c r="AH72"/>
      <c r="AI72"/>
      <c r="AJ72"/>
      <c r="AK72"/>
    </row>
    <row r="73" spans="1:37">
      <c r="A73"/>
      <c r="B73"/>
      <c r="C73"/>
      <c r="D73"/>
      <c r="E73"/>
      <c r="F73"/>
      <c r="G73"/>
      <c r="H73"/>
      <c r="I73" s="207"/>
      <c r="J73"/>
      <c r="K73"/>
      <c r="L73"/>
      <c r="M73"/>
      <c r="N73"/>
      <c r="O73"/>
      <c r="P73"/>
      <c r="Q73"/>
      <c r="R73"/>
      <c r="S73"/>
      <c r="T73"/>
      <c r="U73"/>
      <c r="V73"/>
      <c r="W73"/>
      <c r="X73"/>
      <c r="Y73"/>
      <c r="Z73"/>
      <c r="AA73"/>
      <c r="AB73"/>
      <c r="AC73"/>
      <c r="AD73"/>
      <c r="AE73"/>
      <c r="AF73"/>
      <c r="AG73"/>
      <c r="AH73"/>
      <c r="AI73"/>
      <c r="AJ73"/>
      <c r="AK73"/>
    </row>
    <row r="74" spans="1:37">
      <c r="A74"/>
      <c r="B74"/>
      <c r="C74"/>
      <c r="D74"/>
      <c r="E74"/>
      <c r="F74"/>
      <c r="G74"/>
      <c r="H74"/>
      <c r="I74" s="207"/>
      <c r="J74"/>
      <c r="K74"/>
      <c r="L74"/>
      <c r="M74"/>
      <c r="N74"/>
      <c r="O74"/>
      <c r="P74"/>
      <c r="Q74"/>
      <c r="R74"/>
      <c r="S74"/>
      <c r="T74"/>
      <c r="U74"/>
      <c r="V74"/>
      <c r="W74"/>
      <c r="X74"/>
      <c r="Y74"/>
      <c r="Z74"/>
      <c r="AA74"/>
      <c r="AB74"/>
      <c r="AC74"/>
      <c r="AD74"/>
      <c r="AE74"/>
      <c r="AF74"/>
      <c r="AG74"/>
      <c r="AH74"/>
      <c r="AI74"/>
      <c r="AJ74"/>
      <c r="AK74"/>
    </row>
    <row r="75" spans="1:37">
      <c r="A75"/>
      <c r="B75"/>
      <c r="C75"/>
      <c r="D75"/>
      <c r="E75"/>
      <c r="F75"/>
      <c r="G75"/>
      <c r="H75"/>
      <c r="I75" s="207"/>
      <c r="J75"/>
      <c r="K75"/>
      <c r="L75"/>
      <c r="M75"/>
      <c r="N75"/>
      <c r="O75"/>
      <c r="P75"/>
      <c r="Q75"/>
      <c r="R75"/>
      <c r="S75"/>
      <c r="T75"/>
      <c r="U75"/>
      <c r="V75"/>
      <c r="W75"/>
      <c r="X75"/>
      <c r="Y75"/>
      <c r="Z75"/>
      <c r="AA75"/>
      <c r="AB75"/>
      <c r="AC75"/>
      <c r="AD75"/>
      <c r="AE75"/>
      <c r="AF75"/>
      <c r="AG75"/>
      <c r="AH75"/>
      <c r="AI75"/>
      <c r="AJ75"/>
      <c r="AK75"/>
    </row>
    <row r="76" spans="1:37">
      <c r="A76"/>
      <c r="B76"/>
      <c r="C76"/>
      <c r="D76"/>
      <c r="E76"/>
      <c r="F76"/>
      <c r="G76"/>
      <c r="H76"/>
      <c r="I76" s="207"/>
      <c r="J76"/>
      <c r="K76"/>
      <c r="L76"/>
      <c r="M76"/>
      <c r="N76"/>
      <c r="O76"/>
      <c r="P76"/>
      <c r="Q76"/>
      <c r="R76"/>
      <c r="S76"/>
      <c r="T76"/>
      <c r="U76"/>
      <c r="V76"/>
      <c r="W76"/>
      <c r="X76"/>
      <c r="Y76"/>
      <c r="Z76"/>
      <c r="AA76"/>
      <c r="AB76"/>
      <c r="AC76"/>
      <c r="AD76"/>
      <c r="AE76"/>
      <c r="AF76"/>
      <c r="AG76"/>
      <c r="AH76"/>
      <c r="AI76"/>
      <c r="AJ76"/>
      <c r="AK76"/>
    </row>
    <row r="77" spans="1:37">
      <c r="A77"/>
      <c r="B77"/>
      <c r="C77"/>
      <c r="D77"/>
      <c r="E77"/>
      <c r="F77"/>
      <c r="G77"/>
      <c r="H77"/>
      <c r="I77" s="207"/>
      <c r="J77"/>
      <c r="K77"/>
      <c r="L77"/>
      <c r="M77"/>
      <c r="N77"/>
      <c r="O77"/>
      <c r="P77"/>
      <c r="Q77"/>
      <c r="R77"/>
      <c r="S77"/>
      <c r="T77"/>
      <c r="U77"/>
      <c r="V77"/>
      <c r="W77"/>
      <c r="X77"/>
      <c r="Y77"/>
      <c r="Z77"/>
      <c r="AA77"/>
      <c r="AB77"/>
      <c r="AC77"/>
      <c r="AD77"/>
      <c r="AE77"/>
      <c r="AF77"/>
      <c r="AG77"/>
      <c r="AH77"/>
      <c r="AI77"/>
      <c r="AJ77"/>
      <c r="AK77"/>
    </row>
    <row r="78" spans="1:37">
      <c r="A78"/>
      <c r="B78"/>
      <c r="C78"/>
      <c r="D78"/>
      <c r="E78"/>
      <c r="F78"/>
      <c r="G78"/>
      <c r="H78"/>
      <c r="I78" s="207"/>
      <c r="J78"/>
      <c r="K78"/>
      <c r="L78"/>
      <c r="M78"/>
      <c r="N78"/>
      <c r="O78"/>
      <c r="P78"/>
      <c r="Q78"/>
      <c r="R78"/>
      <c r="S78"/>
      <c r="T78"/>
      <c r="U78"/>
      <c r="V78"/>
      <c r="W78"/>
      <c r="X78"/>
      <c r="Y78"/>
      <c r="Z78"/>
      <c r="AA78"/>
      <c r="AB78"/>
      <c r="AC78"/>
      <c r="AD78"/>
      <c r="AE78"/>
      <c r="AF78"/>
      <c r="AG78"/>
      <c r="AH78"/>
      <c r="AI78"/>
      <c r="AJ78"/>
      <c r="AK78"/>
    </row>
    <row r="79" spans="1:37">
      <c r="A79"/>
      <c r="B79"/>
      <c r="C79"/>
      <c r="D79"/>
      <c r="E79"/>
      <c r="F79"/>
      <c r="G79"/>
      <c r="H79"/>
      <c r="I79" s="207"/>
      <c r="J79"/>
      <c r="K79"/>
      <c r="L79"/>
      <c r="M79"/>
      <c r="N79"/>
      <c r="O79"/>
      <c r="P79"/>
      <c r="Q79"/>
      <c r="R79"/>
      <c r="S79"/>
      <c r="T79"/>
      <c r="U79"/>
      <c r="V79"/>
      <c r="W79"/>
      <c r="X79"/>
      <c r="Y79"/>
      <c r="Z79"/>
      <c r="AA79"/>
      <c r="AB79"/>
      <c r="AC79"/>
      <c r="AD79"/>
      <c r="AE79"/>
      <c r="AF79"/>
      <c r="AG79"/>
      <c r="AH79"/>
      <c r="AI79"/>
      <c r="AJ79"/>
      <c r="AK79"/>
    </row>
    <row r="80" spans="1:37">
      <c r="A80"/>
      <c r="B80"/>
      <c r="C80"/>
      <c r="D80"/>
      <c r="E80"/>
      <c r="F80"/>
      <c r="G80"/>
      <c r="H80"/>
      <c r="I80" s="207"/>
      <c r="J80"/>
      <c r="K80"/>
      <c r="L80"/>
      <c r="M80"/>
      <c r="N80"/>
      <c r="O80"/>
      <c r="P80"/>
      <c r="Q80"/>
      <c r="R80"/>
      <c r="S80"/>
      <c r="T80"/>
      <c r="U80"/>
      <c r="V80"/>
      <c r="W80"/>
      <c r="X80"/>
      <c r="Y80"/>
      <c r="Z80"/>
      <c r="AA80"/>
      <c r="AB80"/>
      <c r="AC80"/>
      <c r="AD80"/>
      <c r="AE80"/>
      <c r="AF80"/>
      <c r="AG80"/>
      <c r="AH80"/>
      <c r="AI80"/>
      <c r="AJ80"/>
      <c r="AK80"/>
    </row>
    <row r="81" spans="1:37">
      <c r="A81"/>
      <c r="B81"/>
      <c r="C81"/>
      <c r="D81"/>
      <c r="E81"/>
      <c r="F81"/>
      <c r="G81"/>
      <c r="H81"/>
      <c r="I81" s="207"/>
      <c r="J81"/>
      <c r="K81"/>
      <c r="L81"/>
      <c r="M81"/>
      <c r="N81"/>
      <c r="O81"/>
      <c r="P81"/>
      <c r="Q81"/>
      <c r="R81"/>
      <c r="S81"/>
      <c r="T81"/>
      <c r="U81"/>
      <c r="V81"/>
      <c r="W81"/>
      <c r="X81"/>
      <c r="Y81"/>
      <c r="Z81"/>
      <c r="AA81"/>
      <c r="AB81"/>
      <c r="AC81"/>
      <c r="AD81"/>
      <c r="AE81"/>
      <c r="AF81"/>
      <c r="AG81"/>
      <c r="AH81"/>
      <c r="AI81"/>
      <c r="AJ81"/>
      <c r="AK81"/>
    </row>
    <row r="82" spans="1:37">
      <c r="A82"/>
      <c r="B82"/>
      <c r="C82"/>
      <c r="D82"/>
      <c r="E82"/>
      <c r="F82"/>
      <c r="G82"/>
      <c r="H82"/>
      <c r="I82" s="207"/>
      <c r="J82"/>
      <c r="K82"/>
      <c r="L82"/>
      <c r="M82"/>
      <c r="N82"/>
      <c r="O82"/>
      <c r="P82"/>
      <c r="Q82"/>
      <c r="R82"/>
      <c r="S82"/>
      <c r="T82"/>
      <c r="U82"/>
      <c r="V82"/>
      <c r="W82"/>
      <c r="X82"/>
      <c r="Y82"/>
      <c r="Z82"/>
      <c r="AA82"/>
      <c r="AB82"/>
      <c r="AC82"/>
      <c r="AD82"/>
      <c r="AE82"/>
      <c r="AF82"/>
      <c r="AG82"/>
      <c r="AH82"/>
      <c r="AI82"/>
      <c r="AJ82"/>
      <c r="AK82"/>
    </row>
    <row r="83" spans="1:37">
      <c r="A83"/>
      <c r="B83"/>
      <c r="C83"/>
      <c r="D83"/>
      <c r="E83"/>
      <c r="F83"/>
      <c r="G83"/>
      <c r="H83"/>
      <c r="I83" s="207"/>
      <c r="J83"/>
      <c r="K83"/>
      <c r="L83"/>
      <c r="M83"/>
      <c r="N83"/>
      <c r="O83"/>
      <c r="P83"/>
      <c r="Q83"/>
      <c r="R83"/>
      <c r="S83"/>
      <c r="T83"/>
      <c r="U83"/>
      <c r="V83"/>
      <c r="W83"/>
      <c r="X83"/>
      <c r="Y83"/>
      <c r="Z83"/>
      <c r="AA83"/>
      <c r="AB83"/>
      <c r="AC83"/>
      <c r="AD83"/>
      <c r="AE83"/>
      <c r="AF83"/>
      <c r="AG83"/>
      <c r="AH83"/>
      <c r="AI83"/>
      <c r="AJ83"/>
      <c r="AK83"/>
    </row>
    <row r="84" spans="1:37">
      <c r="A84"/>
      <c r="B84"/>
      <c r="C84"/>
      <c r="D84"/>
      <c r="E84"/>
      <c r="F84"/>
      <c r="G84"/>
      <c r="H84"/>
      <c r="I84" s="207"/>
      <c r="J84"/>
      <c r="K84"/>
      <c r="L84"/>
      <c r="M84"/>
      <c r="N84"/>
      <c r="O84"/>
      <c r="P84"/>
      <c r="Q84"/>
      <c r="R84"/>
      <c r="S84"/>
      <c r="T84"/>
      <c r="U84"/>
      <c r="V84"/>
      <c r="W84"/>
      <c r="X84"/>
      <c r="Y84"/>
      <c r="Z84"/>
      <c r="AA84"/>
      <c r="AB84"/>
      <c r="AC84"/>
      <c r="AD84"/>
      <c r="AE84"/>
      <c r="AF84"/>
      <c r="AG84"/>
      <c r="AH84"/>
      <c r="AI84"/>
      <c r="AJ84"/>
      <c r="AK84"/>
    </row>
    <row r="85" spans="1:37">
      <c r="A85"/>
      <c r="B85"/>
      <c r="C85"/>
      <c r="D85"/>
      <c r="E85"/>
      <c r="F85"/>
      <c r="G85"/>
      <c r="H85"/>
      <c r="I85" s="207"/>
      <c r="J85"/>
      <c r="K85"/>
      <c r="L85"/>
      <c r="M85"/>
      <c r="N85"/>
      <c r="O85"/>
      <c r="P85"/>
      <c r="Q85"/>
      <c r="R85"/>
      <c r="S85"/>
      <c r="T85"/>
      <c r="U85"/>
      <c r="V85"/>
      <c r="W85"/>
      <c r="X85"/>
      <c r="Y85"/>
      <c r="Z85"/>
      <c r="AA85"/>
      <c r="AB85"/>
      <c r="AC85"/>
      <c r="AD85"/>
      <c r="AE85"/>
      <c r="AF85"/>
      <c r="AG85"/>
      <c r="AH85"/>
      <c r="AI85"/>
      <c r="AJ85"/>
      <c r="AK85"/>
    </row>
    <row r="86" spans="1:37">
      <c r="A86"/>
      <c r="B86"/>
      <c r="C86"/>
      <c r="D86"/>
      <c r="E86"/>
      <c r="F86"/>
      <c r="G86"/>
      <c r="H86"/>
      <c r="I86" s="207"/>
      <c r="J86"/>
      <c r="K86"/>
      <c r="L86"/>
      <c r="M86"/>
      <c r="N86"/>
      <c r="O86"/>
      <c r="P86"/>
      <c r="Q86"/>
      <c r="R86"/>
      <c r="S86"/>
      <c r="T86"/>
      <c r="U86"/>
      <c r="V86"/>
      <c r="W86"/>
      <c r="X86"/>
      <c r="Y86"/>
      <c r="Z86"/>
      <c r="AA86"/>
      <c r="AB86"/>
      <c r="AC86"/>
      <c r="AD86"/>
      <c r="AE86"/>
      <c r="AF86"/>
      <c r="AG86"/>
      <c r="AH86"/>
      <c r="AI86"/>
      <c r="AJ86"/>
      <c r="AK86"/>
    </row>
    <row r="87" spans="1:37">
      <c r="A87"/>
      <c r="B87"/>
      <c r="C87"/>
      <c r="D87"/>
      <c r="E87"/>
      <c r="F87"/>
      <c r="G87"/>
      <c r="H87"/>
      <c r="I87" s="207"/>
      <c r="J87"/>
      <c r="K87"/>
      <c r="L87"/>
      <c r="M87"/>
      <c r="N87"/>
      <c r="O87"/>
      <c r="P87"/>
      <c r="Q87"/>
      <c r="R87"/>
      <c r="S87"/>
      <c r="T87"/>
      <c r="U87"/>
      <c r="V87"/>
      <c r="W87"/>
      <c r="X87"/>
      <c r="Y87"/>
      <c r="Z87"/>
      <c r="AA87"/>
      <c r="AB87"/>
      <c r="AC87"/>
      <c r="AD87"/>
      <c r="AE87"/>
      <c r="AF87"/>
      <c r="AG87"/>
      <c r="AH87"/>
      <c r="AI87"/>
      <c r="AJ87"/>
      <c r="AK87"/>
    </row>
    <row r="88" spans="1:37">
      <c r="A88"/>
      <c r="B88"/>
      <c r="C88"/>
      <c r="D88"/>
      <c r="E88"/>
      <c r="F88"/>
      <c r="G88"/>
      <c r="H88"/>
      <c r="I88" s="207"/>
      <c r="J88"/>
      <c r="K88"/>
      <c r="L88"/>
      <c r="M88"/>
      <c r="N88"/>
      <c r="O88"/>
      <c r="P88"/>
      <c r="Q88"/>
      <c r="R88"/>
      <c r="S88"/>
      <c r="T88"/>
      <c r="U88"/>
      <c r="V88"/>
      <c r="W88"/>
      <c r="X88"/>
      <c r="Y88"/>
      <c r="Z88"/>
      <c r="AA88"/>
      <c r="AB88"/>
      <c r="AC88"/>
      <c r="AD88"/>
      <c r="AE88"/>
      <c r="AF88"/>
      <c r="AG88"/>
      <c r="AH88"/>
      <c r="AI88"/>
      <c r="AJ88"/>
      <c r="AK88"/>
    </row>
    <row r="89" spans="1:37">
      <c r="A89"/>
      <c r="B89"/>
      <c r="C89"/>
      <c r="D89"/>
      <c r="E89"/>
      <c r="F89"/>
      <c r="G89"/>
      <c r="H89"/>
      <c r="I89" s="207"/>
      <c r="J89"/>
      <c r="K89"/>
      <c r="L89"/>
      <c r="M89"/>
      <c r="N89"/>
      <c r="O89"/>
      <c r="P89"/>
      <c r="Q89"/>
      <c r="R89"/>
      <c r="S89"/>
      <c r="T89"/>
      <c r="U89"/>
      <c r="V89"/>
      <c r="W89"/>
      <c r="X89"/>
      <c r="Y89"/>
      <c r="Z89"/>
      <c r="AA89"/>
      <c r="AB89"/>
      <c r="AC89"/>
      <c r="AD89"/>
      <c r="AE89"/>
      <c r="AF89"/>
      <c r="AG89"/>
      <c r="AH89"/>
      <c r="AI89"/>
      <c r="AJ89"/>
      <c r="AK89"/>
    </row>
    <row r="90" spans="1:37">
      <c r="A90"/>
      <c r="B90"/>
      <c r="C90"/>
      <c r="D90"/>
      <c r="E90"/>
      <c r="F90"/>
      <c r="G90"/>
      <c r="H90"/>
      <c r="I90" s="207"/>
      <c r="J90"/>
      <c r="K90"/>
      <c r="L90"/>
      <c r="M90"/>
      <c r="N90"/>
      <c r="O90"/>
      <c r="P90"/>
      <c r="Q90"/>
      <c r="R90"/>
      <c r="S90"/>
      <c r="T90"/>
      <c r="U90"/>
      <c r="V90"/>
      <c r="W90"/>
      <c r="X90"/>
      <c r="Y90"/>
      <c r="Z90"/>
      <c r="AA90"/>
      <c r="AB90"/>
      <c r="AC90"/>
      <c r="AD90"/>
      <c r="AE90"/>
      <c r="AF90"/>
      <c r="AG90"/>
      <c r="AH90"/>
      <c r="AI90"/>
      <c r="AJ90"/>
      <c r="AK90"/>
    </row>
    <row r="91" spans="1:37">
      <c r="A91"/>
      <c r="B91"/>
      <c r="C91"/>
      <c r="D91"/>
      <c r="E91"/>
      <c r="F91"/>
      <c r="G91"/>
      <c r="H91"/>
      <c r="I91" s="207"/>
      <c r="J91"/>
      <c r="K91"/>
      <c r="L91"/>
      <c r="M91"/>
      <c r="N91"/>
      <c r="O91"/>
      <c r="P91"/>
      <c r="Q91"/>
      <c r="R91"/>
      <c r="S91"/>
      <c r="T91"/>
      <c r="U91"/>
      <c r="V91"/>
      <c r="W91"/>
      <c r="X91"/>
      <c r="Y91"/>
      <c r="Z91"/>
      <c r="AA91"/>
      <c r="AB91"/>
      <c r="AC91"/>
      <c r="AD91"/>
      <c r="AE91"/>
      <c r="AF91"/>
      <c r="AG91"/>
      <c r="AH91"/>
      <c r="AI91"/>
      <c r="AJ91"/>
      <c r="AK91"/>
    </row>
    <row r="92" spans="1:37">
      <c r="A92"/>
      <c r="B92"/>
      <c r="C92"/>
      <c r="D92"/>
      <c r="E92"/>
      <c r="F92"/>
      <c r="G92"/>
      <c r="H92"/>
      <c r="I92" s="207"/>
      <c r="J92"/>
      <c r="K92"/>
      <c r="L92"/>
      <c r="M92"/>
      <c r="N92"/>
      <c r="O92"/>
      <c r="P92"/>
      <c r="Q92"/>
      <c r="R92"/>
      <c r="S92"/>
      <c r="T92"/>
      <c r="U92"/>
      <c r="V92"/>
      <c r="W92"/>
      <c r="X92"/>
      <c r="Y92"/>
      <c r="Z92"/>
      <c r="AA92"/>
      <c r="AB92"/>
      <c r="AC92"/>
      <c r="AD92"/>
      <c r="AE92"/>
      <c r="AF92"/>
      <c r="AG92"/>
      <c r="AH92"/>
      <c r="AI92"/>
      <c r="AJ92"/>
      <c r="AK92"/>
    </row>
    <row r="93" spans="1:37">
      <c r="A93"/>
      <c r="B93"/>
      <c r="C93"/>
      <c r="D93"/>
      <c r="E93"/>
      <c r="F93"/>
      <c r="G93"/>
      <c r="H93"/>
      <c r="I93" s="207"/>
      <c r="J93"/>
      <c r="K93"/>
      <c r="L93"/>
      <c r="M93"/>
      <c r="N93"/>
      <c r="O93"/>
      <c r="P93"/>
      <c r="Q93"/>
      <c r="R93"/>
      <c r="S93"/>
      <c r="T93"/>
      <c r="U93"/>
      <c r="V93"/>
      <c r="W93"/>
      <c r="X93"/>
      <c r="Y93"/>
      <c r="Z93"/>
      <c r="AA93"/>
      <c r="AB93"/>
      <c r="AC93"/>
      <c r="AD93"/>
      <c r="AE93"/>
      <c r="AF93"/>
      <c r="AG93"/>
      <c r="AH93"/>
      <c r="AI93"/>
      <c r="AJ93"/>
      <c r="AK93"/>
    </row>
    <row r="94" spans="1:37">
      <c r="A94"/>
      <c r="B94"/>
      <c r="C94"/>
      <c r="D94"/>
      <c r="E94"/>
      <c r="F94"/>
      <c r="G94"/>
      <c r="H94"/>
      <c r="I94" s="207"/>
      <c r="J94"/>
      <c r="K94"/>
      <c r="L94"/>
      <c r="M94"/>
      <c r="N94"/>
      <c r="O94"/>
      <c r="P94"/>
      <c r="Q94"/>
      <c r="R94"/>
      <c r="S94"/>
      <c r="T94"/>
      <c r="U94"/>
      <c r="V94"/>
      <c r="W94"/>
      <c r="X94"/>
      <c r="Y94"/>
      <c r="Z94"/>
      <c r="AA94"/>
      <c r="AB94"/>
      <c r="AC94"/>
      <c r="AD94"/>
      <c r="AE94"/>
      <c r="AF94"/>
      <c r="AG94"/>
      <c r="AH94"/>
      <c r="AI94"/>
      <c r="AJ94"/>
      <c r="AK94"/>
    </row>
    <row r="95" spans="1:37">
      <c r="A95"/>
      <c r="B95"/>
      <c r="C95"/>
      <c r="D95"/>
      <c r="E95"/>
      <c r="F95"/>
      <c r="G95"/>
      <c r="H95"/>
      <c r="I95" s="207"/>
      <c r="J95"/>
      <c r="K95"/>
      <c r="L95"/>
      <c r="M95"/>
      <c r="N95"/>
      <c r="O95"/>
      <c r="P95"/>
      <c r="Q95"/>
      <c r="R95"/>
      <c r="S95"/>
      <c r="T95"/>
      <c r="U95"/>
      <c r="V95"/>
      <c r="W95"/>
      <c r="X95"/>
      <c r="Y95"/>
      <c r="Z95"/>
      <c r="AA95"/>
      <c r="AB95"/>
      <c r="AC95"/>
      <c r="AD95"/>
      <c r="AE95"/>
      <c r="AF95"/>
      <c r="AG95"/>
      <c r="AH95"/>
      <c r="AI95"/>
      <c r="AJ95"/>
      <c r="AK95"/>
    </row>
    <row r="96" spans="1:37">
      <c r="A96"/>
      <c r="B96"/>
      <c r="C96"/>
      <c r="D96"/>
      <c r="E96"/>
      <c r="F96"/>
      <c r="G96"/>
      <c r="H96"/>
      <c r="I96" s="207"/>
      <c r="J96"/>
      <c r="K96"/>
      <c r="L96"/>
      <c r="M96"/>
      <c r="N96"/>
      <c r="O96"/>
      <c r="P96"/>
      <c r="Q96"/>
      <c r="R96"/>
      <c r="S96"/>
      <c r="T96"/>
      <c r="U96"/>
      <c r="V96"/>
      <c r="W96"/>
      <c r="X96"/>
      <c r="Y96"/>
      <c r="Z96"/>
      <c r="AA96"/>
      <c r="AB96"/>
      <c r="AC96"/>
      <c r="AD96"/>
      <c r="AE96"/>
      <c r="AF96"/>
      <c r="AG96"/>
      <c r="AH96"/>
      <c r="AI96"/>
      <c r="AJ96"/>
      <c r="AK96"/>
    </row>
    <row r="97" spans="1:37">
      <c r="A97"/>
      <c r="B97"/>
      <c r="C97"/>
      <c r="D97"/>
      <c r="E97"/>
      <c r="F97"/>
      <c r="G97"/>
      <c r="H97"/>
      <c r="I97" s="207"/>
      <c r="J97"/>
      <c r="K97"/>
      <c r="L97"/>
      <c r="M97"/>
      <c r="N97"/>
      <c r="O97"/>
      <c r="P97"/>
      <c r="Q97"/>
      <c r="R97"/>
      <c r="S97"/>
      <c r="T97"/>
      <c r="U97"/>
      <c r="V97"/>
      <c r="W97"/>
      <c r="X97"/>
      <c r="Y97"/>
      <c r="Z97"/>
      <c r="AA97"/>
      <c r="AB97"/>
      <c r="AC97"/>
      <c r="AD97"/>
      <c r="AE97"/>
      <c r="AF97"/>
      <c r="AG97"/>
      <c r="AH97"/>
      <c r="AI97"/>
      <c r="AJ97"/>
      <c r="AK97"/>
    </row>
    <row r="98" spans="1:37">
      <c r="A98"/>
      <c r="B98"/>
      <c r="C98"/>
      <c r="D98"/>
      <c r="E98"/>
      <c r="F98"/>
      <c r="G98"/>
      <c r="H98"/>
      <c r="I98" s="207"/>
      <c r="J98"/>
      <c r="K98"/>
      <c r="L98"/>
      <c r="M98"/>
      <c r="N98"/>
      <c r="O98"/>
      <c r="P98"/>
      <c r="Q98"/>
      <c r="R98"/>
      <c r="S98"/>
      <c r="T98"/>
      <c r="U98"/>
      <c r="V98"/>
      <c r="W98"/>
      <c r="X98"/>
      <c r="Y98"/>
      <c r="Z98"/>
      <c r="AA98"/>
      <c r="AB98"/>
      <c r="AC98"/>
      <c r="AD98"/>
      <c r="AE98"/>
      <c r="AF98"/>
      <c r="AG98"/>
      <c r="AH98"/>
      <c r="AI98"/>
      <c r="AJ98"/>
      <c r="AK98"/>
    </row>
    <row r="99" spans="1:37">
      <c r="A99"/>
      <c r="B99"/>
      <c r="C99"/>
      <c r="D99"/>
      <c r="E99"/>
      <c r="F99"/>
      <c r="G99"/>
      <c r="H99"/>
      <c r="I99" s="207"/>
      <c r="J99"/>
      <c r="K99"/>
      <c r="L99"/>
      <c r="M99"/>
      <c r="N99"/>
      <c r="O99"/>
      <c r="P99"/>
      <c r="Q99"/>
      <c r="R99"/>
      <c r="S99"/>
      <c r="T99"/>
      <c r="U99"/>
      <c r="V99"/>
      <c r="W99"/>
      <c r="X99"/>
      <c r="Y99"/>
      <c r="Z99"/>
      <c r="AA99"/>
      <c r="AB99"/>
      <c r="AC99"/>
      <c r="AD99"/>
      <c r="AE99"/>
      <c r="AF99"/>
      <c r="AG99"/>
      <c r="AH99"/>
      <c r="AI99"/>
      <c r="AJ99"/>
      <c r="AK99"/>
    </row>
    <row r="100" spans="1:37">
      <c r="A100"/>
      <c r="B100"/>
      <c r="C100"/>
      <c r="D100"/>
      <c r="E100"/>
      <c r="F100"/>
      <c r="G100"/>
      <c r="H100"/>
      <c r="I100" s="207"/>
      <c r="J100"/>
      <c r="K100"/>
      <c r="L100"/>
      <c r="M100"/>
      <c r="N100"/>
      <c r="O100"/>
      <c r="P100"/>
      <c r="Q100"/>
      <c r="R100"/>
      <c r="S100"/>
      <c r="T100"/>
      <c r="U100"/>
      <c r="V100"/>
      <c r="W100"/>
      <c r="X100"/>
      <c r="Y100"/>
      <c r="Z100"/>
      <c r="AA100"/>
      <c r="AB100"/>
      <c r="AC100"/>
      <c r="AD100"/>
      <c r="AE100"/>
      <c r="AF100"/>
      <c r="AG100"/>
      <c r="AH100"/>
      <c r="AI100"/>
      <c r="AJ100"/>
      <c r="AK100"/>
    </row>
    <row r="101" spans="1:37">
      <c r="A101"/>
      <c r="B101"/>
      <c r="C101"/>
      <c r="D101"/>
      <c r="E101"/>
      <c r="F101"/>
      <c r="G101"/>
      <c r="H101"/>
      <c r="I101" s="207"/>
      <c r="J101"/>
      <c r="K101"/>
      <c r="L101"/>
      <c r="M101"/>
      <c r="N101"/>
      <c r="O101"/>
      <c r="P101"/>
      <c r="Q101"/>
      <c r="R101"/>
      <c r="S101"/>
      <c r="T101"/>
      <c r="U101"/>
      <c r="V101"/>
      <c r="W101"/>
      <c r="X101"/>
      <c r="Y101"/>
      <c r="Z101"/>
      <c r="AA101"/>
      <c r="AB101"/>
      <c r="AC101"/>
      <c r="AD101"/>
      <c r="AE101"/>
      <c r="AF101"/>
      <c r="AG101"/>
      <c r="AH101"/>
      <c r="AI101"/>
      <c r="AJ101"/>
      <c r="AK101"/>
    </row>
    <row r="102" spans="1:37">
      <c r="A102"/>
      <c r="B102"/>
      <c r="C102"/>
      <c r="D102"/>
      <c r="E102"/>
      <c r="F102"/>
      <c r="G102"/>
      <c r="H102"/>
      <c r="I102" s="207"/>
      <c r="J102"/>
      <c r="K102"/>
      <c r="L102"/>
      <c r="M102"/>
      <c r="N102"/>
      <c r="O102"/>
      <c r="P102"/>
      <c r="Q102"/>
      <c r="R102"/>
      <c r="S102"/>
      <c r="T102"/>
      <c r="U102"/>
      <c r="V102"/>
      <c r="W102"/>
      <c r="X102"/>
      <c r="Y102"/>
      <c r="Z102"/>
      <c r="AA102"/>
      <c r="AB102"/>
      <c r="AC102"/>
      <c r="AD102"/>
      <c r="AE102"/>
      <c r="AF102"/>
      <c r="AG102"/>
      <c r="AH102"/>
      <c r="AI102"/>
      <c r="AJ102"/>
      <c r="AK102"/>
    </row>
    <row r="103" spans="1:37">
      <c r="A103"/>
      <c r="B103"/>
      <c r="C103"/>
      <c r="D103"/>
      <c r="E103"/>
      <c r="F103"/>
      <c r="G103"/>
      <c r="H103"/>
      <c r="I103" s="207"/>
      <c r="J103"/>
      <c r="K103"/>
      <c r="L103"/>
      <c r="M103"/>
      <c r="N103"/>
      <c r="O103"/>
      <c r="P103"/>
      <c r="Q103"/>
      <c r="R103"/>
      <c r="S103"/>
      <c r="T103"/>
      <c r="U103"/>
      <c r="V103"/>
      <c r="W103"/>
      <c r="X103"/>
      <c r="Y103"/>
      <c r="Z103"/>
      <c r="AA103"/>
      <c r="AB103"/>
      <c r="AC103"/>
      <c r="AD103"/>
      <c r="AE103"/>
      <c r="AF103"/>
      <c r="AG103"/>
      <c r="AH103"/>
      <c r="AI103"/>
      <c r="AJ103"/>
      <c r="AK103"/>
    </row>
    <row r="104" spans="1:37">
      <c r="A104"/>
      <c r="B104"/>
      <c r="C104"/>
      <c r="D104"/>
      <c r="E104"/>
      <c r="F104"/>
      <c r="G104"/>
      <c r="H104"/>
      <c r="I104" s="207"/>
      <c r="J104"/>
      <c r="K104"/>
      <c r="L104"/>
      <c r="M104"/>
      <c r="N104"/>
      <c r="O104"/>
      <c r="P104"/>
      <c r="Q104"/>
      <c r="R104"/>
      <c r="S104"/>
      <c r="T104"/>
      <c r="U104"/>
      <c r="V104"/>
      <c r="W104"/>
      <c r="X104"/>
      <c r="Y104"/>
      <c r="Z104"/>
      <c r="AA104"/>
      <c r="AB104"/>
      <c r="AC104"/>
      <c r="AD104"/>
      <c r="AE104"/>
      <c r="AF104"/>
      <c r="AG104"/>
      <c r="AH104"/>
      <c r="AI104"/>
      <c r="AJ104"/>
      <c r="AK104"/>
    </row>
    <row r="105" spans="1:37">
      <c r="A105"/>
      <c r="B105"/>
      <c r="C105"/>
      <c r="D105"/>
      <c r="E105"/>
      <c r="F105"/>
      <c r="G105"/>
      <c r="H105"/>
      <c r="I105" s="207"/>
      <c r="J105"/>
      <c r="K105"/>
      <c r="L105"/>
      <c r="M105"/>
      <c r="N105"/>
      <c r="O105"/>
      <c r="P105"/>
      <c r="Q105"/>
      <c r="R105"/>
      <c r="S105"/>
      <c r="T105"/>
      <c r="U105"/>
      <c r="V105"/>
      <c r="W105"/>
      <c r="X105"/>
      <c r="Y105"/>
      <c r="Z105"/>
      <c r="AA105"/>
      <c r="AB105"/>
      <c r="AC105"/>
      <c r="AD105"/>
      <c r="AE105"/>
      <c r="AF105"/>
      <c r="AG105"/>
      <c r="AH105"/>
      <c r="AI105"/>
      <c r="AJ105"/>
      <c r="AK105"/>
    </row>
    <row r="106" spans="1:37">
      <c r="A106"/>
      <c r="B106"/>
      <c r="C106"/>
      <c r="D106"/>
      <c r="E106"/>
      <c r="F106"/>
      <c r="G106"/>
      <c r="H106"/>
      <c r="I106" s="207"/>
      <c r="J106"/>
      <c r="K106"/>
      <c r="L106"/>
      <c r="M106"/>
      <c r="N106"/>
      <c r="O106"/>
      <c r="P106"/>
      <c r="Q106"/>
      <c r="R106"/>
      <c r="S106"/>
      <c r="T106"/>
      <c r="U106"/>
      <c r="V106"/>
      <c r="W106"/>
      <c r="X106"/>
      <c r="Y106"/>
      <c r="Z106"/>
      <c r="AA106"/>
      <c r="AB106"/>
      <c r="AC106"/>
      <c r="AD106"/>
      <c r="AE106"/>
      <c r="AF106"/>
      <c r="AG106"/>
      <c r="AH106"/>
      <c r="AI106"/>
      <c r="AJ106"/>
      <c r="AK106"/>
    </row>
    <row r="107" spans="1:37">
      <c r="A107"/>
      <c r="B107"/>
      <c r="C107"/>
      <c r="D107"/>
      <c r="E107"/>
      <c r="F107"/>
      <c r="G107"/>
      <c r="H107"/>
      <c r="I107" s="207"/>
      <c r="J107"/>
      <c r="K107"/>
      <c r="L107"/>
      <c r="M107"/>
      <c r="N107"/>
      <c r="O107"/>
      <c r="P107"/>
      <c r="Q107"/>
      <c r="R107"/>
      <c r="S107"/>
      <c r="T107"/>
      <c r="U107"/>
      <c r="V107"/>
      <c r="W107"/>
      <c r="X107"/>
      <c r="Y107"/>
      <c r="Z107"/>
      <c r="AA107"/>
      <c r="AB107"/>
      <c r="AC107"/>
      <c r="AD107"/>
      <c r="AE107"/>
      <c r="AF107"/>
      <c r="AG107"/>
      <c r="AH107"/>
      <c r="AI107"/>
      <c r="AJ107"/>
      <c r="AK107"/>
    </row>
    <row r="108" spans="1:37">
      <c r="A108"/>
      <c r="B108"/>
      <c r="C108"/>
      <c r="D108"/>
      <c r="E108"/>
      <c r="F108"/>
      <c r="G108"/>
      <c r="H108"/>
      <c r="I108" s="207"/>
      <c r="J108"/>
      <c r="K108"/>
      <c r="L108"/>
      <c r="M108"/>
      <c r="N108"/>
      <c r="O108"/>
      <c r="P108"/>
      <c r="Q108"/>
      <c r="R108"/>
      <c r="S108"/>
      <c r="T108"/>
      <c r="U108"/>
      <c r="V108"/>
      <c r="W108"/>
      <c r="X108"/>
      <c r="Y108"/>
      <c r="Z108"/>
      <c r="AA108"/>
      <c r="AB108"/>
      <c r="AC108"/>
      <c r="AD108"/>
      <c r="AE108"/>
      <c r="AF108"/>
      <c r="AG108"/>
      <c r="AH108"/>
      <c r="AI108"/>
      <c r="AJ108"/>
      <c r="AK108"/>
    </row>
    <row r="109" spans="1:37">
      <c r="A109"/>
      <c r="B109"/>
      <c r="C109"/>
      <c r="D109"/>
      <c r="E109"/>
      <c r="F109"/>
      <c r="G109"/>
      <c r="H109"/>
      <c r="I109" s="207"/>
      <c r="J109"/>
      <c r="K109"/>
      <c r="L109"/>
      <c r="M109"/>
      <c r="N109"/>
      <c r="O109"/>
      <c r="P109"/>
      <c r="Q109"/>
      <c r="R109"/>
      <c r="S109"/>
      <c r="T109"/>
      <c r="U109"/>
      <c r="V109"/>
      <c r="W109"/>
      <c r="X109"/>
      <c r="Y109"/>
      <c r="Z109"/>
      <c r="AA109"/>
      <c r="AB109"/>
      <c r="AC109"/>
      <c r="AD109"/>
      <c r="AE109"/>
      <c r="AF109"/>
      <c r="AG109"/>
      <c r="AH109"/>
      <c r="AI109"/>
      <c r="AJ109"/>
      <c r="AK109"/>
    </row>
    <row r="110" spans="1:37">
      <c r="A110"/>
      <c r="B110"/>
      <c r="C110"/>
      <c r="D110"/>
      <c r="E110"/>
      <c r="F110"/>
      <c r="G110"/>
      <c r="H110"/>
      <c r="I110" s="207"/>
      <c r="J110"/>
      <c r="K110"/>
      <c r="L110"/>
      <c r="M110"/>
      <c r="N110"/>
      <c r="O110"/>
      <c r="P110"/>
      <c r="Q110"/>
      <c r="R110"/>
      <c r="S110"/>
      <c r="T110"/>
      <c r="U110"/>
      <c r="V110"/>
      <c r="W110"/>
      <c r="X110"/>
      <c r="Y110"/>
      <c r="Z110"/>
      <c r="AA110"/>
      <c r="AB110"/>
      <c r="AC110"/>
      <c r="AD110"/>
      <c r="AE110"/>
      <c r="AF110"/>
      <c r="AG110"/>
      <c r="AH110"/>
      <c r="AI110"/>
      <c r="AJ110"/>
      <c r="AK110"/>
    </row>
    <row r="111" spans="1:37">
      <c r="A111"/>
      <c r="B111"/>
      <c r="C111"/>
      <c r="D111"/>
      <c r="E111"/>
      <c r="F111"/>
      <c r="G111"/>
      <c r="H111"/>
      <c r="I111" s="207"/>
      <c r="J111"/>
      <c r="K111"/>
      <c r="L111"/>
      <c r="M111"/>
      <c r="N111"/>
      <c r="O111"/>
      <c r="P111"/>
      <c r="Q111"/>
      <c r="R111"/>
      <c r="S111"/>
      <c r="T111"/>
      <c r="U111"/>
      <c r="V111"/>
      <c r="W111"/>
      <c r="X111"/>
      <c r="Y111"/>
      <c r="Z111"/>
      <c r="AA111"/>
      <c r="AB111"/>
      <c r="AC111"/>
      <c r="AD111"/>
      <c r="AE111"/>
      <c r="AF111"/>
      <c r="AG111"/>
      <c r="AH111"/>
      <c r="AI111"/>
      <c r="AJ111"/>
      <c r="AK111"/>
    </row>
    <row r="112" spans="1:37">
      <c r="A112"/>
      <c r="B112"/>
      <c r="C112"/>
      <c r="D112"/>
      <c r="E112"/>
      <c r="F112"/>
      <c r="G112"/>
      <c r="H112"/>
      <c r="I112" s="207"/>
      <c r="J112"/>
      <c r="K112"/>
      <c r="L112"/>
      <c r="M112"/>
      <c r="N112"/>
      <c r="O112"/>
      <c r="P112"/>
      <c r="Q112"/>
      <c r="R112"/>
      <c r="S112"/>
      <c r="T112"/>
      <c r="U112"/>
      <c r="V112"/>
      <c r="W112"/>
      <c r="X112"/>
      <c r="Y112"/>
      <c r="Z112"/>
      <c r="AA112"/>
      <c r="AB112"/>
      <c r="AC112"/>
      <c r="AD112"/>
      <c r="AE112"/>
      <c r="AF112"/>
      <c r="AG112"/>
      <c r="AH112"/>
      <c r="AI112"/>
      <c r="AJ112"/>
      <c r="AK112"/>
    </row>
    <row r="113" spans="1:37">
      <c r="A113"/>
      <c r="B113"/>
      <c r="C113"/>
      <c r="D113"/>
      <c r="E113"/>
      <c r="F113"/>
      <c r="G113"/>
      <c r="H113"/>
      <c r="I113" s="207"/>
      <c r="J113"/>
      <c r="K113"/>
      <c r="L113"/>
      <c r="M113"/>
      <c r="N113"/>
      <c r="O113"/>
      <c r="P113"/>
      <c r="Q113"/>
      <c r="R113"/>
      <c r="S113"/>
      <c r="T113"/>
      <c r="U113"/>
      <c r="V113"/>
      <c r="W113"/>
      <c r="X113"/>
      <c r="Y113"/>
      <c r="Z113"/>
      <c r="AA113"/>
      <c r="AB113"/>
      <c r="AC113"/>
      <c r="AD113"/>
      <c r="AE113"/>
      <c r="AF113"/>
      <c r="AG113"/>
      <c r="AH113"/>
      <c r="AI113"/>
      <c r="AJ113"/>
      <c r="AK113"/>
    </row>
    <row r="114" spans="1:37">
      <c r="A114"/>
      <c r="B114"/>
      <c r="C114"/>
      <c r="D114"/>
      <c r="E114"/>
      <c r="F114"/>
      <c r="G114"/>
      <c r="H114"/>
      <c r="I114" s="207"/>
      <c r="J114"/>
      <c r="K114"/>
      <c r="L114"/>
      <c r="M114"/>
      <c r="N114"/>
      <c r="O114"/>
      <c r="P114"/>
      <c r="Q114"/>
      <c r="R114"/>
      <c r="S114"/>
      <c r="T114"/>
      <c r="U114"/>
      <c r="V114"/>
      <c r="W114"/>
      <c r="X114"/>
      <c r="Y114"/>
      <c r="Z114"/>
      <c r="AA114"/>
      <c r="AB114"/>
      <c r="AC114"/>
      <c r="AD114"/>
      <c r="AE114"/>
      <c r="AF114"/>
      <c r="AG114"/>
      <c r="AH114"/>
      <c r="AI114"/>
      <c r="AJ114"/>
      <c r="AK114"/>
    </row>
    <row r="115" spans="1:37">
      <c r="A115"/>
      <c r="B115"/>
      <c r="C115"/>
      <c r="D115"/>
      <c r="E115"/>
      <c r="F115"/>
      <c r="G115"/>
      <c r="H115"/>
      <c r="I115" s="207"/>
      <c r="J115"/>
      <c r="K115"/>
      <c r="L115"/>
      <c r="M115"/>
      <c r="N115"/>
      <c r="O115"/>
      <c r="P115"/>
      <c r="Q115"/>
      <c r="R115"/>
      <c r="S115"/>
      <c r="T115"/>
      <c r="U115"/>
      <c r="V115"/>
      <c r="W115"/>
      <c r="X115"/>
      <c r="Y115"/>
      <c r="Z115"/>
      <c r="AA115"/>
      <c r="AB115"/>
      <c r="AC115"/>
      <c r="AD115"/>
      <c r="AE115"/>
      <c r="AF115"/>
      <c r="AG115"/>
      <c r="AH115"/>
      <c r="AI115"/>
      <c r="AJ115"/>
      <c r="AK115"/>
    </row>
    <row r="116" spans="1:37">
      <c r="A116"/>
      <c r="B116"/>
      <c r="C116"/>
      <c r="D116"/>
      <c r="E116"/>
      <c r="F116"/>
      <c r="G116"/>
      <c r="H116"/>
      <c r="I116" s="207"/>
      <c r="J116"/>
      <c r="K116"/>
      <c r="L116"/>
      <c r="M116"/>
      <c r="N116"/>
      <c r="O116"/>
      <c r="P116"/>
      <c r="Q116"/>
      <c r="R116"/>
      <c r="S116"/>
      <c r="T116"/>
      <c r="U116"/>
      <c r="V116"/>
      <c r="W116"/>
      <c r="X116"/>
      <c r="Y116"/>
      <c r="Z116"/>
      <c r="AA116"/>
      <c r="AB116"/>
      <c r="AC116"/>
      <c r="AD116"/>
      <c r="AE116"/>
      <c r="AF116"/>
      <c r="AG116"/>
      <c r="AH116"/>
      <c r="AI116"/>
      <c r="AJ116"/>
      <c r="AK116"/>
    </row>
    <row r="117" spans="1:37">
      <c r="A117"/>
      <c r="B117"/>
      <c r="C117"/>
      <c r="D117"/>
      <c r="E117"/>
      <c r="F117"/>
      <c r="G117"/>
      <c r="H117"/>
      <c r="I117" s="207"/>
      <c r="J117"/>
      <c r="K117"/>
      <c r="L117"/>
      <c r="M117"/>
      <c r="N117"/>
      <c r="O117"/>
      <c r="P117"/>
      <c r="Q117"/>
      <c r="R117"/>
      <c r="S117"/>
      <c r="T117"/>
      <c r="U117"/>
      <c r="V117"/>
      <c r="W117"/>
      <c r="X117"/>
      <c r="Y117"/>
      <c r="Z117"/>
      <c r="AA117"/>
      <c r="AB117"/>
      <c r="AC117"/>
      <c r="AD117"/>
      <c r="AE117"/>
      <c r="AF117"/>
      <c r="AG117"/>
      <c r="AH117"/>
      <c r="AI117"/>
      <c r="AJ117"/>
      <c r="AK117"/>
    </row>
    <row r="118" spans="1:37">
      <c r="A118"/>
      <c r="B118"/>
      <c r="C118"/>
      <c r="D118"/>
      <c r="E118"/>
      <c r="F118"/>
      <c r="G118"/>
      <c r="H118"/>
      <c r="I118" s="207"/>
      <c r="J118"/>
      <c r="K118"/>
      <c r="L118"/>
      <c r="M118"/>
      <c r="N118"/>
      <c r="O118"/>
      <c r="P118"/>
      <c r="Q118"/>
      <c r="R118"/>
      <c r="S118"/>
      <c r="T118"/>
      <c r="U118"/>
      <c r="V118"/>
      <c r="W118"/>
      <c r="X118"/>
      <c r="Y118"/>
      <c r="Z118"/>
      <c r="AA118"/>
      <c r="AB118"/>
      <c r="AC118"/>
      <c r="AD118"/>
      <c r="AE118"/>
      <c r="AF118"/>
      <c r="AG118"/>
      <c r="AH118"/>
      <c r="AI118"/>
      <c r="AJ118"/>
      <c r="AK118"/>
    </row>
    <row r="119" spans="1:37">
      <c r="A119"/>
      <c r="B119"/>
      <c r="C119"/>
      <c r="D119"/>
      <c r="E119"/>
      <c r="F119"/>
      <c r="G119"/>
      <c r="H119"/>
      <c r="I119" s="207"/>
      <c r="J119"/>
      <c r="K119"/>
      <c r="L119"/>
      <c r="M119"/>
      <c r="N119"/>
      <c r="O119"/>
      <c r="P119"/>
      <c r="Q119"/>
      <c r="R119"/>
      <c r="S119"/>
      <c r="T119"/>
      <c r="U119"/>
      <c r="V119"/>
      <c r="W119"/>
      <c r="X119"/>
      <c r="Y119"/>
      <c r="Z119"/>
      <c r="AA119"/>
      <c r="AB119"/>
      <c r="AC119"/>
      <c r="AD119"/>
      <c r="AE119"/>
      <c r="AF119"/>
      <c r="AG119"/>
      <c r="AH119"/>
      <c r="AI119"/>
      <c r="AJ119"/>
      <c r="AK119"/>
    </row>
    <row r="120" spans="1:37">
      <c r="A120"/>
      <c r="B120"/>
      <c r="C120"/>
      <c r="D120"/>
      <c r="E120"/>
      <c r="F120"/>
      <c r="G120"/>
      <c r="H120"/>
      <c r="I120" s="207"/>
      <c r="J120"/>
      <c r="K120"/>
      <c r="L120"/>
      <c r="M120"/>
      <c r="N120"/>
      <c r="O120"/>
      <c r="P120"/>
      <c r="Q120"/>
      <c r="R120"/>
      <c r="S120"/>
      <c r="T120"/>
      <c r="U120"/>
      <c r="V120"/>
      <c r="W120"/>
      <c r="X120"/>
      <c r="Y120"/>
      <c r="Z120"/>
      <c r="AA120"/>
      <c r="AB120"/>
      <c r="AC120"/>
      <c r="AD120"/>
      <c r="AE120"/>
      <c r="AF120"/>
      <c r="AG120"/>
      <c r="AH120"/>
      <c r="AI120"/>
      <c r="AJ120"/>
      <c r="AK120"/>
    </row>
    <row r="121" spans="1:37">
      <c r="A121"/>
      <c r="B121"/>
      <c r="C121"/>
      <c r="D121"/>
      <c r="E121"/>
      <c r="F121"/>
      <c r="G121"/>
      <c r="H121"/>
      <c r="I121" s="207"/>
      <c r="J121"/>
      <c r="K121"/>
      <c r="L121"/>
      <c r="M121"/>
      <c r="N121"/>
      <c r="O121"/>
      <c r="P121"/>
      <c r="Q121"/>
      <c r="R121"/>
      <c r="S121"/>
      <c r="T121"/>
      <c r="U121"/>
      <c r="V121"/>
      <c r="W121"/>
      <c r="X121"/>
      <c r="Y121"/>
      <c r="Z121"/>
      <c r="AA121"/>
      <c r="AB121"/>
      <c r="AC121"/>
      <c r="AD121"/>
      <c r="AE121"/>
      <c r="AF121"/>
      <c r="AG121"/>
      <c r="AH121"/>
      <c r="AI121"/>
      <c r="AJ121"/>
      <c r="AK121"/>
    </row>
    <row r="122" spans="1:37">
      <c r="A122"/>
      <c r="B122"/>
      <c r="C122"/>
      <c r="D122"/>
      <c r="E122"/>
      <c r="F122"/>
      <c r="G122"/>
      <c r="H122"/>
      <c r="I122" s="207"/>
      <c r="J122"/>
      <c r="K122"/>
      <c r="L122"/>
      <c r="M122"/>
      <c r="N122"/>
      <c r="O122"/>
      <c r="P122"/>
      <c r="Q122"/>
      <c r="R122"/>
      <c r="S122"/>
      <c r="T122"/>
      <c r="U122"/>
      <c r="V122"/>
      <c r="W122"/>
      <c r="X122"/>
      <c r="Y122"/>
      <c r="Z122"/>
      <c r="AA122"/>
      <c r="AB122"/>
      <c r="AC122"/>
      <c r="AD122"/>
      <c r="AE122"/>
      <c r="AF122"/>
      <c r="AG122"/>
      <c r="AH122"/>
      <c r="AI122"/>
      <c r="AJ122"/>
      <c r="AK122"/>
    </row>
    <row r="123" spans="1:37">
      <c r="A123"/>
      <c r="B123"/>
      <c r="C123"/>
      <c r="D123"/>
      <c r="E123"/>
      <c r="F123"/>
      <c r="G123"/>
      <c r="H123"/>
      <c r="I123" s="207"/>
      <c r="J123"/>
      <c r="K123"/>
      <c r="L123"/>
      <c r="M123"/>
      <c r="N123"/>
      <c r="O123"/>
      <c r="P123"/>
      <c r="Q123"/>
      <c r="R123"/>
      <c r="S123"/>
      <c r="T123"/>
      <c r="U123"/>
      <c r="V123"/>
      <c r="W123"/>
      <c r="X123"/>
      <c r="Y123"/>
      <c r="Z123"/>
      <c r="AA123"/>
      <c r="AB123"/>
      <c r="AC123"/>
      <c r="AD123"/>
      <c r="AE123"/>
      <c r="AF123"/>
      <c r="AG123"/>
      <c r="AH123"/>
      <c r="AI123"/>
      <c r="AJ123"/>
      <c r="AK123"/>
    </row>
    <row r="124" spans="1:37">
      <c r="A124"/>
      <c r="B124"/>
      <c r="C124"/>
      <c r="D124"/>
      <c r="E124"/>
      <c r="F124"/>
      <c r="G124"/>
      <c r="H124"/>
      <c r="I124" s="207"/>
      <c r="J124"/>
      <c r="K124"/>
      <c r="L124"/>
      <c r="M124"/>
      <c r="N124"/>
      <c r="O124"/>
      <c r="P124"/>
      <c r="Q124"/>
      <c r="R124"/>
      <c r="S124"/>
      <c r="T124"/>
      <c r="U124"/>
      <c r="V124"/>
      <c r="W124"/>
      <c r="X124"/>
      <c r="Y124"/>
      <c r="Z124"/>
      <c r="AA124"/>
      <c r="AB124"/>
      <c r="AC124"/>
      <c r="AD124"/>
      <c r="AE124"/>
      <c r="AF124"/>
      <c r="AG124"/>
      <c r="AH124"/>
      <c r="AI124"/>
      <c r="AJ124"/>
      <c r="AK124"/>
    </row>
    <row r="125" spans="1:37">
      <c r="A125"/>
      <c r="B125"/>
      <c r="C125"/>
      <c r="D125"/>
      <c r="E125"/>
      <c r="F125"/>
      <c r="G125"/>
      <c r="H125"/>
      <c r="I125" s="207"/>
      <c r="J125"/>
      <c r="K125"/>
      <c r="L125"/>
      <c r="M125"/>
      <c r="N125"/>
      <c r="O125"/>
      <c r="P125"/>
      <c r="Q125"/>
      <c r="R125"/>
      <c r="S125"/>
      <c r="T125"/>
      <c r="U125"/>
      <c r="V125"/>
      <c r="W125"/>
      <c r="X125"/>
      <c r="Y125"/>
      <c r="Z125"/>
      <c r="AA125"/>
      <c r="AB125"/>
      <c r="AC125"/>
      <c r="AD125"/>
      <c r="AE125"/>
      <c r="AF125"/>
      <c r="AG125"/>
      <c r="AH125"/>
      <c r="AI125"/>
      <c r="AJ125"/>
      <c r="AK125"/>
    </row>
    <row r="126" spans="1:37">
      <c r="A126"/>
      <c r="B126"/>
      <c r="C126"/>
      <c r="D126"/>
      <c r="E126"/>
      <c r="F126"/>
      <c r="G126"/>
      <c r="H126"/>
      <c r="I126" s="207"/>
      <c r="J126"/>
      <c r="K126"/>
      <c r="L126"/>
      <c r="M126"/>
      <c r="N126"/>
      <c r="O126"/>
      <c r="P126"/>
      <c r="Q126"/>
      <c r="R126"/>
      <c r="S126"/>
      <c r="T126"/>
      <c r="U126"/>
      <c r="V126"/>
      <c r="W126"/>
      <c r="X126"/>
      <c r="Y126"/>
      <c r="Z126"/>
      <c r="AA126"/>
      <c r="AB126"/>
      <c r="AC126"/>
      <c r="AD126"/>
      <c r="AE126"/>
      <c r="AF126"/>
      <c r="AG126"/>
      <c r="AH126"/>
      <c r="AI126"/>
      <c r="AJ126"/>
      <c r="AK126"/>
    </row>
    <row r="127" spans="1:37">
      <c r="A127"/>
      <c r="B127"/>
      <c r="C127"/>
      <c r="D127"/>
      <c r="E127"/>
      <c r="F127"/>
      <c r="G127"/>
      <c r="H127"/>
      <c r="I127" s="207"/>
      <c r="J127"/>
      <c r="K127"/>
      <c r="L127"/>
      <c r="M127"/>
      <c r="N127"/>
      <c r="O127"/>
      <c r="P127"/>
      <c r="Q127"/>
      <c r="R127"/>
      <c r="S127"/>
      <c r="T127"/>
      <c r="U127"/>
      <c r="V127"/>
      <c r="W127"/>
      <c r="X127"/>
      <c r="Y127"/>
      <c r="Z127"/>
      <c r="AA127"/>
      <c r="AB127"/>
      <c r="AC127"/>
      <c r="AD127"/>
      <c r="AE127"/>
      <c r="AF127"/>
      <c r="AG127"/>
      <c r="AH127"/>
      <c r="AI127"/>
      <c r="AJ127"/>
      <c r="AK127"/>
    </row>
    <row r="128" spans="1:37">
      <c r="A128"/>
      <c r="B128"/>
      <c r="C128"/>
      <c r="D128"/>
      <c r="E128"/>
      <c r="F128"/>
      <c r="G128"/>
      <c r="H128"/>
      <c r="I128" s="207"/>
      <c r="J128"/>
      <c r="K128"/>
      <c r="L128"/>
      <c r="M128"/>
      <c r="N128"/>
      <c r="O128"/>
      <c r="P128"/>
      <c r="Q128"/>
      <c r="R128"/>
      <c r="S128"/>
      <c r="T128"/>
      <c r="U128"/>
      <c r="V128"/>
      <c r="W128"/>
      <c r="X128"/>
      <c r="Y128"/>
      <c r="Z128"/>
      <c r="AA128"/>
      <c r="AB128"/>
      <c r="AC128"/>
      <c r="AD128"/>
      <c r="AE128"/>
      <c r="AF128"/>
      <c r="AG128"/>
      <c r="AH128"/>
      <c r="AI128"/>
      <c r="AJ128"/>
      <c r="AK128"/>
    </row>
    <row r="129" spans="1:37">
      <c r="A129"/>
      <c r="B129"/>
      <c r="C129"/>
      <c r="D129"/>
      <c r="E129"/>
      <c r="F129"/>
      <c r="G129"/>
      <c r="H129"/>
      <c r="I129" s="207"/>
      <c r="J129"/>
      <c r="K129"/>
      <c r="L129"/>
      <c r="M129"/>
      <c r="N129"/>
      <c r="O129"/>
      <c r="P129"/>
      <c r="Q129"/>
      <c r="R129"/>
      <c r="S129"/>
      <c r="T129"/>
      <c r="U129"/>
      <c r="V129"/>
      <c r="W129"/>
      <c r="X129"/>
      <c r="Y129"/>
      <c r="Z129"/>
      <c r="AA129"/>
      <c r="AB129"/>
      <c r="AC129"/>
      <c r="AD129"/>
      <c r="AE129"/>
      <c r="AF129"/>
      <c r="AG129"/>
      <c r="AH129"/>
      <c r="AI129"/>
      <c r="AJ129"/>
      <c r="AK129"/>
    </row>
    <row r="130" spans="1:37">
      <c r="A130"/>
      <c r="B130"/>
      <c r="C130"/>
      <c r="D130"/>
      <c r="E130"/>
      <c r="F130"/>
      <c r="G130"/>
      <c r="H130"/>
      <c r="I130" s="207"/>
      <c r="J130"/>
      <c r="K130"/>
      <c r="L130"/>
      <c r="M130"/>
      <c r="N130"/>
      <c r="O130"/>
      <c r="P130"/>
      <c r="Q130"/>
      <c r="R130"/>
      <c r="S130"/>
      <c r="T130"/>
      <c r="U130"/>
      <c r="V130"/>
      <c r="W130"/>
      <c r="X130"/>
      <c r="Y130"/>
      <c r="Z130"/>
      <c r="AA130"/>
      <c r="AB130"/>
      <c r="AC130"/>
      <c r="AD130"/>
      <c r="AE130"/>
      <c r="AF130"/>
      <c r="AG130"/>
      <c r="AH130"/>
      <c r="AI130"/>
      <c r="AJ130"/>
      <c r="AK130"/>
    </row>
    <row r="131" spans="1:37">
      <c r="A131"/>
      <c r="B131"/>
      <c r="C131"/>
      <c r="D131"/>
      <c r="E131"/>
      <c r="F131"/>
      <c r="G131"/>
      <c r="H131"/>
      <c r="I131" s="207"/>
      <c r="J131"/>
      <c r="K131"/>
      <c r="L131"/>
      <c r="M131"/>
      <c r="N131"/>
      <c r="O131"/>
      <c r="P131"/>
      <c r="Q131"/>
      <c r="R131"/>
      <c r="S131"/>
      <c r="T131"/>
      <c r="U131"/>
      <c r="V131"/>
      <c r="W131"/>
      <c r="X131"/>
      <c r="Y131"/>
      <c r="Z131"/>
      <c r="AA131"/>
      <c r="AB131"/>
      <c r="AC131"/>
      <c r="AD131"/>
      <c r="AE131"/>
      <c r="AF131"/>
      <c r="AG131"/>
      <c r="AH131"/>
      <c r="AI131"/>
      <c r="AJ131"/>
      <c r="AK131"/>
    </row>
    <row r="132" spans="1:37">
      <c r="A132"/>
      <c r="B132"/>
      <c r="C132"/>
      <c r="D132"/>
      <c r="E132"/>
      <c r="F132"/>
      <c r="G132"/>
      <c r="H132"/>
      <c r="I132" s="207"/>
      <c r="J132"/>
      <c r="K132"/>
      <c r="L132"/>
      <c r="M132"/>
      <c r="N132"/>
      <c r="O132"/>
      <c r="P132"/>
      <c r="Q132"/>
      <c r="R132"/>
      <c r="S132"/>
      <c r="T132"/>
      <c r="U132"/>
      <c r="V132"/>
      <c r="W132"/>
      <c r="X132"/>
      <c r="Y132"/>
      <c r="Z132"/>
      <c r="AA132"/>
      <c r="AB132"/>
      <c r="AC132"/>
      <c r="AD132"/>
      <c r="AE132"/>
      <c r="AF132"/>
      <c r="AG132"/>
      <c r="AH132"/>
      <c r="AI132"/>
      <c r="AJ132"/>
      <c r="AK132"/>
    </row>
    <row r="133" spans="1:37">
      <c r="A133"/>
      <c r="B133"/>
      <c r="C133"/>
      <c r="D133"/>
      <c r="E133"/>
      <c r="F133"/>
      <c r="G133"/>
      <c r="H133"/>
      <c r="I133" s="207"/>
      <c r="J133"/>
      <c r="K133"/>
      <c r="L133"/>
      <c r="M133"/>
      <c r="N133"/>
      <c r="O133"/>
      <c r="P133"/>
      <c r="Q133"/>
      <c r="R133"/>
      <c r="S133"/>
      <c r="T133"/>
      <c r="U133"/>
      <c r="V133"/>
      <c r="W133"/>
      <c r="X133"/>
      <c r="Y133"/>
      <c r="Z133"/>
      <c r="AA133"/>
      <c r="AB133"/>
      <c r="AC133"/>
      <c r="AD133"/>
      <c r="AE133"/>
      <c r="AF133"/>
      <c r="AG133"/>
      <c r="AH133"/>
      <c r="AI133"/>
      <c r="AJ133"/>
      <c r="AK133"/>
    </row>
    <row r="134" spans="1:37">
      <c r="A134"/>
      <c r="B134"/>
      <c r="C134"/>
      <c r="D134"/>
      <c r="E134"/>
      <c r="F134"/>
      <c r="G134"/>
      <c r="H134"/>
      <c r="I134" s="207"/>
      <c r="J134"/>
      <c r="K134"/>
      <c r="L134"/>
      <c r="M134"/>
      <c r="N134"/>
      <c r="O134"/>
      <c r="P134"/>
      <c r="Q134"/>
      <c r="R134"/>
      <c r="S134"/>
      <c r="T134"/>
      <c r="U134"/>
      <c r="V134"/>
      <c r="W134"/>
      <c r="X134"/>
      <c r="Y134"/>
      <c r="Z134"/>
      <c r="AA134"/>
      <c r="AB134"/>
      <c r="AC134"/>
      <c r="AD134"/>
      <c r="AE134"/>
      <c r="AF134"/>
      <c r="AG134"/>
      <c r="AH134"/>
      <c r="AI134"/>
      <c r="AJ134"/>
      <c r="AK134"/>
    </row>
    <row r="135" spans="1:37">
      <c r="A135"/>
      <c r="B135"/>
      <c r="C135"/>
      <c r="D135"/>
      <c r="E135"/>
      <c r="F135"/>
      <c r="G135"/>
      <c r="H135"/>
      <c r="I135" s="207"/>
      <c r="J135"/>
      <c r="K135"/>
      <c r="L135"/>
      <c r="M135"/>
      <c r="N135"/>
      <c r="O135"/>
      <c r="P135"/>
      <c r="Q135"/>
      <c r="R135"/>
      <c r="S135"/>
      <c r="T135"/>
      <c r="U135"/>
      <c r="V135"/>
      <c r="W135"/>
      <c r="X135"/>
      <c r="Y135"/>
      <c r="Z135"/>
      <c r="AA135"/>
      <c r="AB135"/>
      <c r="AC135"/>
      <c r="AD135"/>
      <c r="AE135"/>
      <c r="AF135"/>
      <c r="AG135"/>
      <c r="AH135"/>
      <c r="AI135"/>
      <c r="AJ135"/>
      <c r="AK135"/>
    </row>
    <row r="136" spans="1:37">
      <c r="A136"/>
      <c r="B136"/>
      <c r="C136"/>
      <c r="D136"/>
      <c r="E136"/>
      <c r="F136"/>
      <c r="G136"/>
      <c r="H136"/>
      <c r="I136" s="207"/>
      <c r="J136"/>
      <c r="K136"/>
      <c r="L136"/>
      <c r="M136"/>
      <c r="N136"/>
      <c r="O136"/>
      <c r="P136"/>
      <c r="Q136"/>
      <c r="R136"/>
      <c r="S136"/>
      <c r="T136"/>
      <c r="U136"/>
      <c r="V136"/>
      <c r="W136"/>
      <c r="X136"/>
      <c r="Y136"/>
      <c r="Z136"/>
      <c r="AA136"/>
      <c r="AB136"/>
      <c r="AC136"/>
      <c r="AD136"/>
      <c r="AE136"/>
      <c r="AF136"/>
      <c r="AG136"/>
      <c r="AH136"/>
      <c r="AI136"/>
      <c r="AJ136"/>
      <c r="AK136"/>
    </row>
    <row r="137" spans="1:37">
      <c r="A137"/>
      <c r="B137"/>
      <c r="C137"/>
      <c r="D137"/>
      <c r="E137"/>
      <c r="F137"/>
      <c r="G137"/>
      <c r="H137"/>
      <c r="I137" s="207"/>
      <c r="J137"/>
      <c r="K137"/>
      <c r="L137"/>
      <c r="M137"/>
      <c r="N137"/>
      <c r="O137"/>
      <c r="P137"/>
      <c r="Q137"/>
      <c r="R137"/>
      <c r="S137"/>
      <c r="T137"/>
      <c r="U137"/>
      <c r="V137"/>
      <c r="W137"/>
      <c r="X137"/>
      <c r="Y137"/>
      <c r="Z137"/>
      <c r="AA137"/>
      <c r="AB137"/>
      <c r="AC137"/>
      <c r="AD137"/>
      <c r="AE137"/>
      <c r="AF137"/>
      <c r="AG137"/>
      <c r="AH137"/>
      <c r="AI137"/>
      <c r="AJ137"/>
      <c r="AK137"/>
    </row>
    <row r="138" spans="1:37">
      <c r="A138"/>
      <c r="B138"/>
      <c r="C138"/>
      <c r="D138"/>
      <c r="E138"/>
      <c r="F138"/>
      <c r="G138"/>
      <c r="H138"/>
      <c r="I138" s="207"/>
      <c r="J138"/>
      <c r="K138"/>
      <c r="L138"/>
      <c r="M138"/>
      <c r="N138"/>
      <c r="O138"/>
      <c r="P138"/>
      <c r="Q138"/>
      <c r="R138"/>
      <c r="S138"/>
      <c r="T138"/>
      <c r="U138"/>
      <c r="V138"/>
      <c r="W138"/>
      <c r="X138"/>
      <c r="Y138"/>
      <c r="Z138"/>
      <c r="AA138"/>
      <c r="AB138"/>
      <c r="AC138"/>
      <c r="AD138"/>
      <c r="AE138"/>
      <c r="AF138"/>
      <c r="AG138"/>
      <c r="AH138"/>
      <c r="AI138"/>
      <c r="AJ138"/>
      <c r="AK138"/>
    </row>
    <row r="139" spans="1:37">
      <c r="A139"/>
      <c r="B139"/>
      <c r="C139"/>
      <c r="D139"/>
      <c r="E139"/>
      <c r="F139"/>
      <c r="G139"/>
      <c r="H139"/>
      <c r="I139" s="207"/>
      <c r="J139"/>
      <c r="K139"/>
      <c r="L139"/>
      <c r="M139"/>
      <c r="N139"/>
      <c r="O139"/>
      <c r="P139"/>
      <c r="Q139"/>
      <c r="R139"/>
      <c r="S139"/>
      <c r="T139"/>
      <c r="U139"/>
      <c r="V139"/>
      <c r="W139"/>
      <c r="X139"/>
      <c r="Y139"/>
      <c r="Z139"/>
      <c r="AA139"/>
      <c r="AB139"/>
      <c r="AC139"/>
      <c r="AD139"/>
      <c r="AE139"/>
      <c r="AF139"/>
      <c r="AG139"/>
      <c r="AH139"/>
      <c r="AI139"/>
      <c r="AJ139"/>
      <c r="AK139"/>
    </row>
    <row r="140" spans="1:37">
      <c r="A140"/>
      <c r="B140"/>
      <c r="C140"/>
      <c r="D140"/>
      <c r="E140"/>
      <c r="F140"/>
      <c r="G140"/>
      <c r="H140"/>
      <c r="I140" s="207"/>
      <c r="J140"/>
      <c r="K140"/>
      <c r="L140"/>
      <c r="M140"/>
      <c r="N140"/>
      <c r="O140"/>
      <c r="P140"/>
      <c r="Q140"/>
      <c r="R140"/>
      <c r="S140"/>
      <c r="T140"/>
      <c r="U140"/>
      <c r="V140"/>
      <c r="W140"/>
      <c r="X140"/>
      <c r="Y140"/>
      <c r="Z140"/>
      <c r="AA140"/>
      <c r="AB140"/>
      <c r="AC140"/>
      <c r="AD140"/>
      <c r="AE140"/>
      <c r="AF140"/>
      <c r="AG140"/>
      <c r="AH140"/>
      <c r="AI140"/>
      <c r="AJ140"/>
      <c r="AK140"/>
    </row>
    <row r="141" spans="1:37">
      <c r="A141"/>
      <c r="B141"/>
      <c r="C141"/>
      <c r="D141"/>
      <c r="E141"/>
      <c r="F141"/>
      <c r="G141"/>
      <c r="H141"/>
      <c r="I141" s="207"/>
      <c r="J141"/>
      <c r="K141"/>
      <c r="L141"/>
      <c r="M141"/>
      <c r="N141"/>
      <c r="O141"/>
      <c r="P141"/>
      <c r="Q141"/>
      <c r="R141"/>
      <c r="S141"/>
      <c r="T141"/>
      <c r="U141"/>
      <c r="V141"/>
      <c r="W141"/>
      <c r="X141"/>
      <c r="Y141"/>
      <c r="Z141"/>
      <c r="AA141"/>
      <c r="AB141"/>
      <c r="AC141"/>
      <c r="AD141"/>
      <c r="AE141"/>
      <c r="AF141"/>
      <c r="AG141"/>
      <c r="AH141"/>
      <c r="AI141"/>
      <c r="AJ141"/>
      <c r="AK141"/>
    </row>
    <row r="142" spans="1:37">
      <c r="A142"/>
      <c r="B142"/>
      <c r="C142"/>
      <c r="D142"/>
      <c r="E142"/>
      <c r="F142"/>
      <c r="G142"/>
      <c r="H142"/>
      <c r="I142" s="207"/>
      <c r="J142"/>
      <c r="K142"/>
      <c r="L142"/>
      <c r="M142"/>
      <c r="N142"/>
      <c r="O142"/>
      <c r="P142"/>
      <c r="Q142"/>
      <c r="R142"/>
      <c r="S142"/>
      <c r="T142"/>
      <c r="U142"/>
      <c r="V142"/>
      <c r="W142"/>
      <c r="X142"/>
      <c r="Y142"/>
      <c r="Z142"/>
      <c r="AA142"/>
      <c r="AB142"/>
      <c r="AC142"/>
      <c r="AD142"/>
      <c r="AE142"/>
      <c r="AF142"/>
      <c r="AG142"/>
      <c r="AH142"/>
      <c r="AI142"/>
      <c r="AJ142"/>
      <c r="AK142"/>
    </row>
    <row r="143" spans="1:37">
      <c r="A143"/>
      <c r="B143"/>
      <c r="C143"/>
      <c r="D143"/>
      <c r="E143"/>
      <c r="F143"/>
      <c r="G143"/>
      <c r="H143"/>
      <c r="I143" s="207"/>
      <c r="J143"/>
      <c r="K143"/>
      <c r="L143"/>
      <c r="M143"/>
      <c r="N143"/>
      <c r="O143"/>
      <c r="P143"/>
      <c r="Q143"/>
      <c r="R143"/>
      <c r="S143"/>
      <c r="T143"/>
      <c r="U143"/>
      <c r="V143"/>
      <c r="W143"/>
      <c r="X143"/>
      <c r="Y143"/>
      <c r="Z143"/>
      <c r="AA143"/>
      <c r="AB143"/>
      <c r="AC143"/>
      <c r="AD143"/>
      <c r="AE143"/>
      <c r="AF143"/>
      <c r="AG143"/>
      <c r="AH143"/>
      <c r="AI143"/>
      <c r="AJ143"/>
      <c r="AK143"/>
    </row>
    <row r="144" spans="1:37">
      <c r="A144"/>
      <c r="B144"/>
      <c r="C144"/>
      <c r="D144"/>
      <c r="E144"/>
      <c r="F144"/>
      <c r="G144"/>
      <c r="H144"/>
      <c r="I144" s="207"/>
      <c r="J144"/>
      <c r="K144"/>
      <c r="L144"/>
      <c r="M144"/>
      <c r="N144"/>
      <c r="O144"/>
      <c r="P144"/>
      <c r="Q144"/>
      <c r="R144"/>
      <c r="S144"/>
      <c r="T144"/>
      <c r="U144"/>
      <c r="V144"/>
      <c r="W144"/>
      <c r="X144"/>
      <c r="Y144"/>
      <c r="Z144"/>
      <c r="AA144"/>
      <c r="AB144"/>
      <c r="AC144"/>
      <c r="AD144"/>
      <c r="AE144"/>
      <c r="AF144"/>
      <c r="AG144"/>
      <c r="AH144"/>
      <c r="AI144"/>
      <c r="AJ144"/>
      <c r="AK144"/>
    </row>
    <row r="145" spans="1:37">
      <c r="A145"/>
      <c r="B145"/>
      <c r="C145"/>
      <c r="D145"/>
      <c r="E145"/>
      <c r="F145"/>
      <c r="G145"/>
      <c r="H145"/>
      <c r="I145" s="207"/>
      <c r="J145"/>
      <c r="K145"/>
      <c r="L145"/>
      <c r="M145"/>
      <c r="N145"/>
      <c r="O145"/>
      <c r="P145"/>
      <c r="Q145"/>
      <c r="R145"/>
      <c r="S145"/>
      <c r="T145"/>
      <c r="U145"/>
      <c r="V145"/>
      <c r="W145"/>
      <c r="X145"/>
      <c r="Y145"/>
      <c r="Z145"/>
      <c r="AA145"/>
      <c r="AB145"/>
      <c r="AC145"/>
      <c r="AD145"/>
      <c r="AE145"/>
      <c r="AF145"/>
      <c r="AG145"/>
      <c r="AH145"/>
      <c r="AI145"/>
      <c r="AJ145"/>
      <c r="AK145"/>
    </row>
    <row r="146" spans="1:37">
      <c r="A146"/>
      <c r="B146"/>
      <c r="C146"/>
      <c r="D146"/>
      <c r="E146"/>
      <c r="F146"/>
      <c r="G146"/>
      <c r="H146"/>
      <c r="I146" s="207"/>
      <c r="J146"/>
      <c r="K146"/>
      <c r="L146"/>
      <c r="M146"/>
      <c r="N146"/>
      <c r="O146"/>
      <c r="P146"/>
      <c r="Q146"/>
      <c r="R146"/>
      <c r="S146"/>
      <c r="T146"/>
      <c r="U146"/>
      <c r="V146"/>
      <c r="W146"/>
      <c r="X146"/>
      <c r="Y146"/>
      <c r="Z146"/>
      <c r="AA146"/>
      <c r="AB146"/>
      <c r="AC146"/>
      <c r="AD146"/>
      <c r="AE146"/>
      <c r="AF146"/>
      <c r="AG146"/>
      <c r="AH146"/>
      <c r="AI146"/>
      <c r="AJ146"/>
      <c r="AK146"/>
    </row>
    <row r="147" spans="1:37">
      <c r="A147"/>
      <c r="B147"/>
      <c r="C147"/>
      <c r="D147"/>
      <c r="E147"/>
      <c r="F147"/>
      <c r="G147"/>
      <c r="H147"/>
      <c r="I147" s="207"/>
      <c r="J147"/>
      <c r="K147"/>
      <c r="L147"/>
      <c r="M147"/>
      <c r="N147"/>
      <c r="O147"/>
      <c r="P147"/>
      <c r="Q147"/>
      <c r="R147"/>
      <c r="S147"/>
      <c r="T147"/>
      <c r="U147"/>
      <c r="V147"/>
      <c r="W147"/>
      <c r="X147"/>
      <c r="Y147"/>
      <c r="Z147"/>
      <c r="AA147"/>
      <c r="AB147"/>
      <c r="AC147"/>
      <c r="AD147"/>
      <c r="AE147"/>
      <c r="AF147"/>
      <c r="AG147"/>
      <c r="AH147"/>
      <c r="AI147"/>
      <c r="AJ147"/>
      <c r="AK147"/>
    </row>
    <row r="148" spans="1:37">
      <c r="A148"/>
      <c r="B148"/>
      <c r="C148"/>
      <c r="D148"/>
      <c r="E148"/>
      <c r="F148"/>
      <c r="G148"/>
      <c r="H148"/>
      <c r="I148" s="207"/>
      <c r="J148"/>
      <c r="K148"/>
      <c r="L148"/>
      <c r="M148"/>
      <c r="N148"/>
      <c r="O148"/>
      <c r="P148"/>
      <c r="Q148"/>
      <c r="R148"/>
      <c r="S148"/>
      <c r="T148"/>
      <c r="U148"/>
      <c r="V148"/>
      <c r="W148"/>
      <c r="X148"/>
      <c r="Y148"/>
      <c r="Z148"/>
      <c r="AA148"/>
      <c r="AB148"/>
      <c r="AC148"/>
      <c r="AD148"/>
      <c r="AE148"/>
      <c r="AF148"/>
      <c r="AG148"/>
      <c r="AH148"/>
      <c r="AI148"/>
      <c r="AJ148"/>
      <c r="AK148"/>
    </row>
    <row r="149" spans="1:37">
      <c r="A149"/>
      <c r="B149"/>
      <c r="C149"/>
      <c r="D149"/>
      <c r="E149"/>
      <c r="F149"/>
      <c r="G149"/>
      <c r="H149"/>
      <c r="I149" s="207"/>
      <c r="J149"/>
      <c r="K149"/>
      <c r="L149"/>
      <c r="M149"/>
      <c r="N149"/>
      <c r="O149"/>
      <c r="P149"/>
      <c r="Q149"/>
      <c r="R149"/>
      <c r="S149"/>
      <c r="T149"/>
      <c r="U149"/>
      <c r="V149"/>
      <c r="W149"/>
      <c r="X149"/>
      <c r="Y149"/>
      <c r="Z149"/>
      <c r="AA149"/>
      <c r="AB149"/>
      <c r="AC149"/>
      <c r="AD149"/>
      <c r="AE149"/>
      <c r="AF149"/>
      <c r="AG149"/>
      <c r="AH149"/>
      <c r="AI149"/>
      <c r="AJ149"/>
      <c r="AK149"/>
    </row>
    <row r="150" spans="1:37">
      <c r="A150"/>
      <c r="B150"/>
      <c r="C150"/>
      <c r="D150"/>
      <c r="E150"/>
      <c r="F150"/>
      <c r="G150"/>
      <c r="H150"/>
      <c r="I150" s="207"/>
      <c r="J150"/>
      <c r="K150"/>
      <c r="L150"/>
      <c r="M150"/>
      <c r="N150"/>
      <c r="O150"/>
      <c r="P150"/>
      <c r="Q150"/>
      <c r="R150"/>
      <c r="S150"/>
      <c r="T150"/>
      <c r="U150"/>
      <c r="V150"/>
      <c r="W150"/>
      <c r="X150"/>
      <c r="Y150"/>
      <c r="Z150"/>
      <c r="AA150"/>
      <c r="AB150"/>
      <c r="AC150"/>
      <c r="AD150"/>
      <c r="AE150"/>
      <c r="AF150"/>
      <c r="AG150"/>
      <c r="AH150"/>
      <c r="AI150"/>
      <c r="AJ150"/>
      <c r="AK150"/>
    </row>
    <row r="151" spans="1:37">
      <c r="A151"/>
      <c r="B151"/>
      <c r="C151"/>
      <c r="D151"/>
      <c r="E151"/>
      <c r="F151"/>
      <c r="G151"/>
      <c r="H151"/>
      <c r="I151" s="207"/>
      <c r="J151"/>
      <c r="K151"/>
      <c r="L151"/>
      <c r="M151"/>
      <c r="N151"/>
      <c r="O151"/>
      <c r="P151"/>
      <c r="Q151"/>
      <c r="R151"/>
      <c r="S151"/>
      <c r="T151"/>
      <c r="U151"/>
      <c r="V151"/>
      <c r="W151"/>
      <c r="X151"/>
      <c r="Y151"/>
      <c r="Z151"/>
      <c r="AA151"/>
      <c r="AB151"/>
      <c r="AC151"/>
      <c r="AD151"/>
      <c r="AE151"/>
      <c r="AF151"/>
      <c r="AG151"/>
      <c r="AH151"/>
      <c r="AI151"/>
      <c r="AJ151"/>
      <c r="AK151"/>
    </row>
    <row r="152" spans="1:37">
      <c r="A152"/>
      <c r="B152"/>
      <c r="C152"/>
      <c r="D152"/>
      <c r="E152"/>
      <c r="F152"/>
      <c r="G152"/>
      <c r="H152"/>
      <c r="I152" s="207"/>
      <c r="J152"/>
      <c r="K152"/>
      <c r="L152"/>
      <c r="M152"/>
      <c r="N152"/>
      <c r="O152"/>
      <c r="P152"/>
      <c r="Q152"/>
      <c r="R152"/>
      <c r="S152"/>
      <c r="T152"/>
      <c r="U152"/>
      <c r="V152"/>
      <c r="W152"/>
      <c r="X152"/>
      <c r="Y152"/>
      <c r="Z152"/>
      <c r="AA152"/>
      <c r="AB152"/>
      <c r="AC152"/>
      <c r="AD152"/>
      <c r="AE152"/>
      <c r="AF152"/>
      <c r="AG152"/>
      <c r="AH152"/>
      <c r="AI152"/>
      <c r="AJ152"/>
      <c r="AK152"/>
    </row>
    <row r="153" spans="1:37">
      <c r="A153"/>
      <c r="B153"/>
      <c r="C153"/>
      <c r="D153"/>
      <c r="E153"/>
      <c r="F153"/>
      <c r="G153"/>
      <c r="H153"/>
      <c r="I153" s="207"/>
      <c r="J153"/>
      <c r="K153"/>
      <c r="L153"/>
      <c r="M153"/>
      <c r="N153"/>
      <c r="O153"/>
      <c r="P153"/>
      <c r="Q153"/>
      <c r="R153"/>
      <c r="S153"/>
      <c r="T153"/>
      <c r="U153"/>
      <c r="V153"/>
      <c r="W153"/>
      <c r="X153"/>
      <c r="Y153"/>
      <c r="Z153"/>
      <c r="AA153"/>
      <c r="AB153"/>
      <c r="AC153"/>
      <c r="AD153"/>
      <c r="AE153"/>
      <c r="AF153"/>
      <c r="AG153"/>
      <c r="AH153"/>
      <c r="AI153"/>
      <c r="AJ153"/>
      <c r="AK153"/>
    </row>
    <row r="154" spans="1:37">
      <c r="A154"/>
      <c r="B154"/>
      <c r="C154"/>
      <c r="D154"/>
      <c r="E154"/>
      <c r="F154"/>
      <c r="G154"/>
      <c r="H154"/>
      <c r="I154" s="207"/>
      <c r="J154"/>
      <c r="K154"/>
      <c r="L154"/>
      <c r="M154"/>
      <c r="N154"/>
      <c r="O154"/>
      <c r="P154"/>
      <c r="Q154"/>
      <c r="R154"/>
      <c r="S154"/>
      <c r="T154"/>
      <c r="U154"/>
      <c r="V154"/>
      <c r="W154"/>
      <c r="X154"/>
      <c r="Y154"/>
      <c r="Z154"/>
      <c r="AA154"/>
      <c r="AB154"/>
      <c r="AC154"/>
      <c r="AD154"/>
      <c r="AE154"/>
      <c r="AF154"/>
      <c r="AG154"/>
      <c r="AH154"/>
      <c r="AI154"/>
      <c r="AJ154"/>
      <c r="AK154"/>
    </row>
    <row r="155" spans="1:37">
      <c r="A155"/>
      <c r="B155"/>
      <c r="C155"/>
      <c r="D155"/>
      <c r="E155"/>
      <c r="F155"/>
      <c r="G155"/>
      <c r="H155"/>
      <c r="I155" s="207"/>
      <c r="J155"/>
      <c r="K155"/>
      <c r="L155"/>
      <c r="M155"/>
      <c r="N155"/>
      <c r="O155"/>
      <c r="P155"/>
      <c r="Q155"/>
      <c r="R155"/>
      <c r="S155"/>
      <c r="T155"/>
      <c r="U155"/>
      <c r="V155"/>
      <c r="W155"/>
      <c r="X155"/>
      <c r="Y155"/>
      <c r="Z155"/>
      <c r="AA155"/>
      <c r="AB155"/>
      <c r="AC155"/>
      <c r="AD155"/>
      <c r="AE155"/>
      <c r="AF155"/>
      <c r="AG155"/>
      <c r="AH155"/>
      <c r="AI155"/>
      <c r="AJ155"/>
      <c r="AK155"/>
    </row>
    <row r="156" spans="1:37">
      <c r="A156"/>
      <c r="B156"/>
      <c r="C156"/>
      <c r="D156"/>
      <c r="E156"/>
      <c r="F156"/>
      <c r="G156"/>
      <c r="H156"/>
      <c r="I156" s="207"/>
      <c r="J156"/>
      <c r="K156"/>
      <c r="L156"/>
      <c r="M156"/>
      <c r="N156"/>
      <c r="O156"/>
      <c r="P156"/>
      <c r="Q156"/>
      <c r="R156"/>
      <c r="S156"/>
      <c r="T156"/>
      <c r="U156"/>
      <c r="V156"/>
      <c r="W156"/>
      <c r="X156"/>
      <c r="Y156"/>
      <c r="Z156"/>
      <c r="AA156"/>
      <c r="AB156"/>
      <c r="AC156"/>
      <c r="AD156"/>
      <c r="AE156"/>
      <c r="AF156"/>
      <c r="AG156"/>
      <c r="AH156"/>
      <c r="AI156"/>
      <c r="AJ156"/>
      <c r="AK156"/>
    </row>
    <row r="157" spans="1:37">
      <c r="A157"/>
      <c r="B157"/>
      <c r="C157"/>
      <c r="D157"/>
      <c r="E157"/>
      <c r="F157"/>
      <c r="G157"/>
      <c r="H157"/>
      <c r="I157" s="207"/>
      <c r="J157"/>
      <c r="K157"/>
      <c r="L157"/>
      <c r="M157"/>
      <c r="N157"/>
      <c r="O157"/>
      <c r="P157"/>
      <c r="Q157"/>
      <c r="R157"/>
      <c r="S157"/>
      <c r="T157"/>
      <c r="U157"/>
      <c r="V157"/>
      <c r="W157"/>
      <c r="X157"/>
      <c r="Y157"/>
      <c r="Z157"/>
      <c r="AA157"/>
      <c r="AB157"/>
      <c r="AC157"/>
      <c r="AD157"/>
      <c r="AE157"/>
      <c r="AF157"/>
      <c r="AG157"/>
      <c r="AH157"/>
      <c r="AI157"/>
      <c r="AJ157"/>
      <c r="AK157"/>
    </row>
    <row r="158" spans="1:37">
      <c r="A158"/>
      <c r="B158"/>
      <c r="C158"/>
      <c r="D158"/>
      <c r="E158"/>
      <c r="F158"/>
      <c r="G158"/>
      <c r="H158"/>
      <c r="I158" s="207"/>
      <c r="J158"/>
      <c r="K158"/>
      <c r="L158"/>
      <c r="M158"/>
      <c r="N158"/>
      <c r="O158"/>
      <c r="P158"/>
      <c r="Q158"/>
      <c r="R158"/>
      <c r="S158"/>
      <c r="T158"/>
      <c r="U158"/>
      <c r="V158"/>
      <c r="W158"/>
      <c r="X158"/>
      <c r="Y158"/>
      <c r="Z158"/>
      <c r="AA158"/>
      <c r="AB158"/>
      <c r="AC158"/>
      <c r="AD158"/>
      <c r="AE158"/>
      <c r="AF158"/>
      <c r="AG158"/>
      <c r="AH158"/>
      <c r="AI158"/>
      <c r="AJ158"/>
      <c r="AK158"/>
    </row>
    <row r="159" spans="1:37">
      <c r="A159"/>
      <c r="B159"/>
      <c r="C159"/>
      <c r="D159"/>
      <c r="E159"/>
      <c r="F159"/>
      <c r="G159"/>
      <c r="H159"/>
      <c r="I159" s="207"/>
      <c r="J159"/>
      <c r="K159"/>
      <c r="L159"/>
      <c r="M159"/>
      <c r="N159"/>
      <c r="O159"/>
      <c r="P159"/>
      <c r="Q159"/>
      <c r="R159"/>
      <c r="S159"/>
      <c r="T159"/>
      <c r="U159"/>
      <c r="V159"/>
      <c r="W159"/>
      <c r="X159"/>
      <c r="Y159"/>
      <c r="Z159"/>
      <c r="AA159"/>
      <c r="AB159"/>
      <c r="AC159"/>
      <c r="AD159"/>
      <c r="AE159"/>
      <c r="AF159"/>
      <c r="AG159"/>
      <c r="AH159"/>
      <c r="AI159"/>
      <c r="AJ159"/>
      <c r="AK159"/>
    </row>
    <row r="160" spans="1:37">
      <c r="A160"/>
      <c r="B160"/>
      <c r="C160"/>
      <c r="D160"/>
      <c r="E160"/>
      <c r="F160"/>
      <c r="G160"/>
      <c r="H160"/>
      <c r="I160" s="207"/>
      <c r="J160"/>
      <c r="K160"/>
      <c r="L160"/>
      <c r="M160"/>
      <c r="N160"/>
      <c r="O160"/>
      <c r="P160"/>
      <c r="Q160"/>
      <c r="R160"/>
      <c r="S160"/>
      <c r="T160"/>
      <c r="U160"/>
      <c r="V160"/>
      <c r="W160"/>
      <c r="X160"/>
      <c r="Y160"/>
      <c r="Z160"/>
      <c r="AA160"/>
      <c r="AB160"/>
      <c r="AC160"/>
      <c r="AD160"/>
      <c r="AE160"/>
      <c r="AF160"/>
      <c r="AG160"/>
      <c r="AH160"/>
      <c r="AI160"/>
      <c r="AJ160"/>
      <c r="AK160"/>
    </row>
    <row r="161" spans="1:37">
      <c r="A161"/>
      <c r="B161"/>
      <c r="C161"/>
      <c r="D161"/>
      <c r="E161"/>
      <c r="F161"/>
      <c r="G161"/>
      <c r="H161"/>
      <c r="I161" s="207"/>
      <c r="J161"/>
      <c r="K161"/>
      <c r="L161"/>
      <c r="M161"/>
      <c r="N161"/>
      <c r="O161"/>
      <c r="P161"/>
      <c r="Q161"/>
      <c r="R161"/>
      <c r="S161"/>
      <c r="T161"/>
      <c r="U161"/>
      <c r="V161"/>
      <c r="W161"/>
      <c r="X161"/>
      <c r="Y161"/>
      <c r="Z161"/>
      <c r="AA161"/>
      <c r="AB161"/>
      <c r="AC161"/>
      <c r="AD161"/>
      <c r="AE161"/>
      <c r="AF161"/>
      <c r="AG161"/>
      <c r="AH161"/>
      <c r="AI161"/>
      <c r="AJ161"/>
      <c r="AK161"/>
    </row>
    <row r="162" spans="1:37">
      <c r="A162"/>
      <c r="B162"/>
      <c r="C162"/>
      <c r="D162"/>
      <c r="E162"/>
      <c r="F162"/>
      <c r="G162"/>
      <c r="H162"/>
      <c r="I162" s="207"/>
      <c r="J162"/>
      <c r="K162"/>
      <c r="L162"/>
      <c r="M162"/>
      <c r="N162"/>
      <c r="O162"/>
      <c r="P162"/>
      <c r="Q162"/>
      <c r="R162"/>
      <c r="S162"/>
      <c r="T162"/>
      <c r="U162"/>
      <c r="V162"/>
      <c r="W162"/>
      <c r="X162"/>
      <c r="Y162"/>
      <c r="Z162"/>
      <c r="AA162"/>
      <c r="AB162"/>
      <c r="AC162"/>
      <c r="AD162"/>
      <c r="AE162"/>
      <c r="AF162"/>
      <c r="AG162"/>
      <c r="AH162"/>
      <c r="AI162"/>
      <c r="AJ162"/>
      <c r="AK162"/>
    </row>
    <row r="163" spans="1:37">
      <c r="A163"/>
      <c r="B163"/>
      <c r="C163"/>
      <c r="D163"/>
      <c r="E163"/>
      <c r="F163"/>
      <c r="G163"/>
      <c r="H163"/>
      <c r="I163" s="207"/>
      <c r="J163"/>
      <c r="K163"/>
      <c r="L163"/>
      <c r="M163"/>
      <c r="N163"/>
      <c r="O163"/>
      <c r="P163"/>
      <c r="Q163"/>
      <c r="R163"/>
      <c r="S163"/>
      <c r="T163"/>
      <c r="U163"/>
      <c r="V163"/>
      <c r="W163"/>
      <c r="X163"/>
      <c r="Y163"/>
      <c r="Z163"/>
      <c r="AA163"/>
      <c r="AB163"/>
      <c r="AC163"/>
      <c r="AD163"/>
      <c r="AE163"/>
      <c r="AF163"/>
      <c r="AG163"/>
      <c r="AH163"/>
      <c r="AI163"/>
      <c r="AJ163"/>
      <c r="AK163"/>
    </row>
    <row r="164" spans="1:37">
      <c r="A164"/>
      <c r="B164"/>
      <c r="C164"/>
      <c r="D164"/>
      <c r="E164"/>
      <c r="F164"/>
      <c r="G164"/>
      <c r="H164"/>
      <c r="I164" s="207"/>
      <c r="J164"/>
      <c r="K164"/>
      <c r="L164"/>
      <c r="M164"/>
      <c r="N164"/>
      <c r="O164"/>
      <c r="P164"/>
      <c r="Q164"/>
      <c r="R164"/>
      <c r="S164"/>
      <c r="T164"/>
      <c r="U164"/>
      <c r="V164"/>
      <c r="W164"/>
      <c r="X164"/>
      <c r="Y164"/>
      <c r="Z164"/>
      <c r="AA164"/>
      <c r="AB164"/>
      <c r="AC164"/>
      <c r="AD164"/>
      <c r="AE164"/>
      <c r="AF164"/>
      <c r="AG164"/>
      <c r="AH164"/>
      <c r="AI164"/>
      <c r="AJ164"/>
      <c r="AK164"/>
    </row>
    <row r="165" spans="1:37">
      <c r="A165"/>
      <c r="B165"/>
      <c r="C165"/>
      <c r="D165"/>
      <c r="E165"/>
      <c r="F165"/>
      <c r="G165"/>
      <c r="H165"/>
      <c r="I165" s="207"/>
      <c r="J165"/>
      <c r="K165"/>
      <c r="L165"/>
      <c r="M165"/>
      <c r="N165"/>
      <c r="O165"/>
      <c r="P165"/>
      <c r="Q165"/>
      <c r="R165"/>
      <c r="S165"/>
      <c r="T165"/>
      <c r="U165"/>
      <c r="V165"/>
      <c r="W165"/>
      <c r="X165"/>
      <c r="Y165"/>
      <c r="Z165"/>
      <c r="AA165"/>
      <c r="AB165"/>
      <c r="AC165"/>
      <c r="AD165"/>
      <c r="AE165"/>
      <c r="AF165"/>
      <c r="AG165"/>
      <c r="AH165"/>
      <c r="AI165"/>
      <c r="AJ165"/>
      <c r="AK165"/>
    </row>
    <row r="166" spans="1:37">
      <c r="A166"/>
      <c r="B166"/>
      <c r="C166"/>
      <c r="D166"/>
      <c r="E166"/>
      <c r="F166"/>
      <c r="G166"/>
      <c r="H166"/>
      <c r="I166" s="207"/>
      <c r="J166"/>
      <c r="K166"/>
      <c r="L166"/>
      <c r="M166"/>
      <c r="N166"/>
      <c r="O166"/>
      <c r="P166"/>
      <c r="Q166"/>
      <c r="R166"/>
      <c r="S166"/>
      <c r="T166"/>
      <c r="U166"/>
      <c r="V166"/>
      <c r="W166"/>
      <c r="X166"/>
      <c r="Y166"/>
      <c r="Z166"/>
      <c r="AA166"/>
      <c r="AB166"/>
      <c r="AC166"/>
      <c r="AD166"/>
      <c r="AE166"/>
      <c r="AF166"/>
      <c r="AG166"/>
      <c r="AH166"/>
      <c r="AI166"/>
      <c r="AJ166"/>
      <c r="AK166"/>
    </row>
    <row r="167" spans="1:37">
      <c r="A167"/>
      <c r="B167"/>
      <c r="C167"/>
      <c r="D167"/>
      <c r="E167"/>
      <c r="F167"/>
      <c r="G167"/>
      <c r="H167"/>
      <c r="I167" s="207"/>
      <c r="J167"/>
      <c r="K167"/>
      <c r="L167"/>
      <c r="M167"/>
      <c r="N167"/>
      <c r="O167"/>
      <c r="P167"/>
      <c r="Q167"/>
      <c r="R167"/>
      <c r="S167"/>
      <c r="T167"/>
      <c r="U167"/>
      <c r="V167"/>
      <c r="W167"/>
      <c r="X167"/>
      <c r="Y167"/>
      <c r="Z167"/>
      <c r="AA167"/>
      <c r="AB167"/>
      <c r="AC167"/>
      <c r="AD167"/>
      <c r="AE167"/>
      <c r="AF167"/>
      <c r="AG167"/>
      <c r="AH167"/>
      <c r="AI167"/>
      <c r="AJ167"/>
      <c r="AK167"/>
    </row>
    <row r="168" spans="1:37">
      <c r="A168"/>
      <c r="B168"/>
      <c r="C168"/>
      <c r="D168"/>
      <c r="E168"/>
      <c r="F168"/>
      <c r="G168"/>
      <c r="H168"/>
      <c r="I168" s="207"/>
      <c r="J168"/>
      <c r="K168"/>
      <c r="L168"/>
      <c r="M168"/>
      <c r="N168"/>
      <c r="O168"/>
      <c r="P168"/>
      <c r="Q168"/>
      <c r="R168"/>
      <c r="S168"/>
      <c r="T168"/>
      <c r="U168"/>
      <c r="V168"/>
      <c r="W168"/>
      <c r="X168"/>
      <c r="Y168"/>
      <c r="Z168"/>
      <c r="AA168"/>
      <c r="AB168"/>
      <c r="AC168"/>
      <c r="AD168"/>
      <c r="AE168"/>
      <c r="AF168"/>
      <c r="AG168"/>
      <c r="AH168"/>
      <c r="AI168"/>
      <c r="AJ168"/>
      <c r="AK168"/>
    </row>
    <row r="169" spans="1:37">
      <c r="A169"/>
      <c r="B169"/>
      <c r="C169"/>
      <c r="D169"/>
      <c r="E169"/>
      <c r="F169"/>
      <c r="G169"/>
      <c r="H169"/>
      <c r="I169" s="207"/>
      <c r="J169"/>
      <c r="K169"/>
      <c r="L169"/>
      <c r="M169"/>
      <c r="N169"/>
      <c r="O169"/>
      <c r="P169"/>
      <c r="Q169"/>
      <c r="R169"/>
      <c r="S169"/>
      <c r="T169"/>
      <c r="U169"/>
      <c r="V169"/>
      <c r="W169"/>
      <c r="X169"/>
      <c r="Y169"/>
      <c r="Z169"/>
      <c r="AA169"/>
      <c r="AB169"/>
      <c r="AC169"/>
      <c r="AD169"/>
      <c r="AE169"/>
      <c r="AF169"/>
      <c r="AG169"/>
      <c r="AH169"/>
      <c r="AI169"/>
      <c r="AJ169"/>
      <c r="AK169"/>
    </row>
    <row r="170" spans="1:37">
      <c r="A170"/>
      <c r="B170"/>
      <c r="C170"/>
      <c r="D170"/>
      <c r="E170"/>
      <c r="F170"/>
      <c r="G170"/>
      <c r="H170"/>
      <c r="I170" s="207"/>
      <c r="J170"/>
      <c r="K170"/>
      <c r="L170"/>
      <c r="M170"/>
      <c r="N170"/>
      <c r="O170"/>
      <c r="P170"/>
      <c r="Q170"/>
      <c r="R170"/>
      <c r="S170"/>
      <c r="T170"/>
      <c r="U170"/>
      <c r="V170"/>
      <c r="W170"/>
      <c r="X170"/>
      <c r="Y170"/>
      <c r="Z170"/>
      <c r="AA170"/>
      <c r="AB170"/>
      <c r="AC170"/>
      <c r="AD170"/>
      <c r="AE170"/>
      <c r="AF170"/>
      <c r="AG170"/>
      <c r="AH170"/>
      <c r="AI170"/>
      <c r="AJ170"/>
      <c r="AK170"/>
    </row>
    <row r="171" spans="1:37">
      <c r="A171"/>
      <c r="B171"/>
      <c r="C171"/>
      <c r="D171"/>
      <c r="E171"/>
      <c r="F171"/>
      <c r="G171"/>
      <c r="H171"/>
      <c r="I171" s="207"/>
      <c r="J171"/>
      <c r="K171"/>
      <c r="L171"/>
      <c r="M171"/>
      <c r="N171"/>
      <c r="O171"/>
      <c r="P171"/>
      <c r="Q171"/>
      <c r="R171"/>
      <c r="S171"/>
      <c r="T171"/>
      <c r="U171"/>
      <c r="V171"/>
      <c r="W171"/>
      <c r="X171"/>
      <c r="Y171"/>
      <c r="Z171"/>
      <c r="AA171"/>
      <c r="AB171"/>
      <c r="AC171"/>
      <c r="AD171"/>
      <c r="AE171"/>
      <c r="AF171"/>
      <c r="AG171"/>
      <c r="AH171"/>
      <c r="AI171"/>
      <c r="AJ171"/>
      <c r="AK171"/>
    </row>
    <row r="172" spans="1:37">
      <c r="A172"/>
      <c r="B172"/>
      <c r="C172"/>
      <c r="D172"/>
      <c r="E172"/>
      <c r="F172"/>
      <c r="G172"/>
      <c r="H172"/>
      <c r="I172" s="207"/>
      <c r="J172"/>
      <c r="K172"/>
      <c r="L172"/>
      <c r="M172"/>
      <c r="N172"/>
      <c r="O172"/>
      <c r="P172"/>
      <c r="Q172"/>
      <c r="R172"/>
      <c r="S172"/>
      <c r="T172"/>
      <c r="U172"/>
      <c r="V172"/>
      <c r="W172"/>
      <c r="X172"/>
      <c r="Y172"/>
      <c r="Z172"/>
      <c r="AA172"/>
      <c r="AB172"/>
      <c r="AC172"/>
      <c r="AD172"/>
      <c r="AE172"/>
      <c r="AF172"/>
      <c r="AG172"/>
      <c r="AH172"/>
      <c r="AI172"/>
      <c r="AJ172"/>
      <c r="AK172"/>
    </row>
    <row r="173" spans="1:37">
      <c r="A173"/>
      <c r="B173"/>
      <c r="C173"/>
      <c r="D173"/>
      <c r="E173"/>
      <c r="F173"/>
      <c r="G173"/>
      <c r="H173"/>
      <c r="I173" s="207"/>
      <c r="J173"/>
      <c r="K173"/>
      <c r="L173"/>
      <c r="M173"/>
      <c r="N173"/>
      <c r="O173"/>
      <c r="P173"/>
      <c r="Q173"/>
      <c r="R173"/>
      <c r="S173"/>
      <c r="T173"/>
      <c r="U173"/>
      <c r="V173"/>
      <c r="W173"/>
      <c r="X173"/>
      <c r="Y173"/>
      <c r="Z173"/>
      <c r="AA173"/>
      <c r="AB173"/>
      <c r="AC173"/>
      <c r="AD173"/>
      <c r="AE173"/>
      <c r="AF173"/>
      <c r="AG173"/>
      <c r="AH173"/>
      <c r="AI173"/>
      <c r="AJ173"/>
      <c r="AK173"/>
    </row>
    <row r="174" spans="1:37">
      <c r="A174"/>
      <c r="B174"/>
      <c r="C174"/>
      <c r="D174"/>
      <c r="E174"/>
      <c r="F174"/>
      <c r="G174"/>
      <c r="H174"/>
      <c r="I174" s="207"/>
      <c r="J174"/>
      <c r="K174"/>
      <c r="L174"/>
      <c r="M174"/>
      <c r="N174"/>
      <c r="O174"/>
      <c r="P174"/>
      <c r="Q174"/>
      <c r="R174"/>
      <c r="S174"/>
      <c r="T174"/>
      <c r="U174"/>
      <c r="V174"/>
      <c r="W174"/>
      <c r="X174"/>
      <c r="Y174"/>
      <c r="Z174"/>
      <c r="AA174"/>
      <c r="AB174"/>
      <c r="AC174"/>
      <c r="AD174"/>
      <c r="AE174"/>
      <c r="AF174"/>
      <c r="AG174"/>
      <c r="AH174"/>
      <c r="AI174"/>
      <c r="AJ174"/>
      <c r="AK174"/>
    </row>
  </sheetData>
  <sheetProtection password="DC06" sheet="1" objects="1" scenarios="1"/>
  <pageMargins left="0.7" right="0.7" top="0.75" bottom="0.75" header="0.3" footer="0.3"/>
  <pageSetup scale="83"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sheetPr>
  <dimension ref="B1:X20"/>
  <sheetViews>
    <sheetView zoomScale="130" zoomScaleNormal="130" workbookViewId="0">
      <selection activeCell="G15" sqref="G15"/>
    </sheetView>
  </sheetViews>
  <sheetFormatPr defaultRowHeight="15"/>
  <cols>
    <col min="1" max="1" width="2.7109375" style="116" customWidth="1"/>
    <col min="2" max="2" width="34.28515625" style="116" customWidth="1"/>
    <col min="3" max="14" width="7.85546875" style="116" customWidth="1"/>
    <col min="15" max="16384" width="9.140625" style="116"/>
  </cols>
  <sheetData>
    <row r="1" spans="2:24">
      <c r="B1" s="122"/>
      <c r="C1" s="122" t="s">
        <v>82</v>
      </c>
      <c r="D1" s="122"/>
      <c r="E1" s="122" t="s">
        <v>83</v>
      </c>
      <c r="F1" s="122"/>
      <c r="G1" s="122" t="s">
        <v>84</v>
      </c>
      <c r="H1" s="122"/>
      <c r="I1" s="122" t="s">
        <v>85</v>
      </c>
      <c r="J1" s="122"/>
      <c r="K1" s="122" t="s">
        <v>86</v>
      </c>
      <c r="L1" s="122"/>
      <c r="M1" s="122" t="s">
        <v>101</v>
      </c>
      <c r="N1" s="122"/>
      <c r="O1" s="122"/>
    </row>
    <row r="2" spans="2:24" ht="57" customHeight="1">
      <c r="B2" s="117" t="s">
        <v>2</v>
      </c>
      <c r="C2" s="242" t="s">
        <v>73</v>
      </c>
      <c r="D2" s="243"/>
      <c r="E2" s="242" t="s">
        <v>74</v>
      </c>
      <c r="F2" s="243"/>
      <c r="G2" s="242" t="s">
        <v>75</v>
      </c>
      <c r="H2" s="243"/>
      <c r="I2" s="242" t="s">
        <v>76</v>
      </c>
      <c r="J2" s="243"/>
      <c r="K2" s="242" t="s">
        <v>77</v>
      </c>
      <c r="L2" s="243"/>
      <c r="M2" s="242" t="s">
        <v>106</v>
      </c>
      <c r="N2" s="243"/>
      <c r="O2" s="242" t="s">
        <v>79</v>
      </c>
      <c r="P2" s="243"/>
      <c r="Q2" s="242" t="s">
        <v>80</v>
      </c>
      <c r="R2" s="243"/>
      <c r="S2" s="242" t="s">
        <v>106</v>
      </c>
      <c r="T2" s="243"/>
      <c r="U2" s="242" t="s">
        <v>81</v>
      </c>
      <c r="V2" s="243"/>
      <c r="W2" s="242" t="s">
        <v>106</v>
      </c>
      <c r="X2" s="243"/>
    </row>
    <row r="3" spans="2:24">
      <c r="B3" s="118" t="s">
        <v>164</v>
      </c>
      <c r="C3" s="118"/>
      <c r="D3" s="118"/>
      <c r="E3" s="118"/>
      <c r="F3" s="118"/>
      <c r="G3" s="118"/>
      <c r="H3" s="118"/>
      <c r="I3" s="118"/>
      <c r="J3" s="118"/>
      <c r="K3" s="118"/>
      <c r="L3" s="118"/>
      <c r="M3" s="118"/>
      <c r="N3" s="118"/>
      <c r="O3" s="118" t="s">
        <v>89</v>
      </c>
      <c r="P3" s="118"/>
      <c r="Q3" s="118"/>
      <c r="R3" s="118"/>
      <c r="S3" s="118"/>
      <c r="T3" s="118"/>
      <c r="U3" s="118" t="s">
        <v>88</v>
      </c>
      <c r="V3" s="118"/>
      <c r="W3" s="118"/>
      <c r="X3" s="118"/>
    </row>
    <row r="4" spans="2:24" ht="24">
      <c r="B4" s="119"/>
      <c r="C4" s="120" t="s">
        <v>78</v>
      </c>
      <c r="D4" s="120" t="s">
        <v>170</v>
      </c>
      <c r="E4" s="120" t="s">
        <v>78</v>
      </c>
      <c r="F4" s="120" t="s">
        <v>170</v>
      </c>
      <c r="G4" s="120" t="s">
        <v>78</v>
      </c>
      <c r="H4" s="120" t="s">
        <v>170</v>
      </c>
      <c r="I4" s="120" t="s">
        <v>78</v>
      </c>
      <c r="J4" s="120" t="s">
        <v>170</v>
      </c>
      <c r="K4" s="120" t="s">
        <v>78</v>
      </c>
      <c r="L4" s="120" t="s">
        <v>170</v>
      </c>
      <c r="M4" s="120" t="s">
        <v>78</v>
      </c>
      <c r="N4" s="120" t="s">
        <v>170</v>
      </c>
      <c r="O4" s="120" t="s">
        <v>78</v>
      </c>
      <c r="P4" s="120" t="s">
        <v>170</v>
      </c>
      <c r="Q4" s="120" t="s">
        <v>78</v>
      </c>
      <c r="R4" s="120" t="s">
        <v>170</v>
      </c>
      <c r="S4" s="120" t="s">
        <v>78</v>
      </c>
      <c r="T4" s="120" t="s">
        <v>170</v>
      </c>
      <c r="U4" s="120" t="s">
        <v>78</v>
      </c>
      <c r="V4" s="120" t="s">
        <v>170</v>
      </c>
      <c r="W4" s="120" t="s">
        <v>78</v>
      </c>
      <c r="X4" s="120" t="s">
        <v>170</v>
      </c>
    </row>
    <row r="5" spans="2:24">
      <c r="B5" s="119" t="s">
        <v>3</v>
      </c>
      <c r="C5" s="121">
        <v>33.378392904604283</v>
      </c>
      <c r="D5" s="121">
        <v>0.78634932016508707</v>
      </c>
      <c r="E5" s="121">
        <v>6.4482700346687691</v>
      </c>
      <c r="F5" s="121">
        <v>0.48286269166380236</v>
      </c>
      <c r="G5" s="121">
        <v>3.1914352880360433</v>
      </c>
      <c r="H5" s="121">
        <v>8.7604959889514902E-2</v>
      </c>
      <c r="I5" s="121">
        <v>7.1486542763038816</v>
      </c>
      <c r="J5" s="121">
        <v>0.2735773493960299</v>
      </c>
      <c r="K5" s="121">
        <v>3.2473761662486145</v>
      </c>
      <c r="L5" s="121">
        <v>8.4497070208929895E-3</v>
      </c>
      <c r="M5" s="217" t="s">
        <v>102</v>
      </c>
      <c r="N5" s="217" t="s">
        <v>102</v>
      </c>
      <c r="O5" s="121">
        <v>5.8657904745792078E-2</v>
      </c>
      <c r="P5" s="121">
        <v>8.4497070208929895E-3</v>
      </c>
      <c r="Q5" s="121">
        <v>4.2287447457322962</v>
      </c>
      <c r="R5" s="121">
        <v>5.5903021809151007E-2</v>
      </c>
      <c r="S5" s="217" t="s">
        <v>102</v>
      </c>
      <c r="T5" s="217" t="s">
        <v>102</v>
      </c>
      <c r="U5" s="121">
        <v>17.98</v>
      </c>
      <c r="V5" s="121">
        <v>0.7</v>
      </c>
      <c r="W5" s="217" t="s">
        <v>102</v>
      </c>
      <c r="X5" s="217" t="s">
        <v>102</v>
      </c>
    </row>
    <row r="6" spans="2:24">
      <c r="B6" s="119" t="s">
        <v>4</v>
      </c>
      <c r="C6" s="121">
        <v>33.378392904604283</v>
      </c>
      <c r="D6" s="121">
        <v>0.78634932016508707</v>
      </c>
      <c r="E6" s="121">
        <v>5.7706303684325269</v>
      </c>
      <c r="F6" s="121">
        <v>0.46718579880259742</v>
      </c>
      <c r="G6" s="121">
        <v>3.1914352880360433</v>
      </c>
      <c r="H6" s="121">
        <v>8.7604959889514902E-2</v>
      </c>
      <c r="I6" s="121">
        <v>7.1486542763038816</v>
      </c>
      <c r="J6" s="121">
        <v>0.2735773493960299</v>
      </c>
      <c r="K6" s="121">
        <v>3.2473761662486145</v>
      </c>
      <c r="L6" s="121">
        <v>8.4497070208929895E-3</v>
      </c>
      <c r="M6" s="217" t="s">
        <v>102</v>
      </c>
      <c r="N6" s="217" t="s">
        <v>102</v>
      </c>
      <c r="O6" s="121">
        <v>5.8657904745792078E-2</v>
      </c>
      <c r="P6" s="121">
        <v>8.4497070208929895E-3</v>
      </c>
      <c r="Q6" s="121">
        <v>4.2287447457322962</v>
      </c>
      <c r="R6" s="121">
        <v>5.5903021809151007E-2</v>
      </c>
      <c r="S6" s="217" t="s">
        <v>102</v>
      </c>
      <c r="T6" s="217" t="s">
        <v>102</v>
      </c>
      <c r="U6" s="121">
        <v>17.98</v>
      </c>
      <c r="V6" s="121">
        <v>0.7</v>
      </c>
      <c r="W6" s="217" t="s">
        <v>102</v>
      </c>
      <c r="X6" s="217" t="s">
        <v>102</v>
      </c>
    </row>
    <row r="7" spans="2:24">
      <c r="B7" s="119" t="s">
        <v>7</v>
      </c>
      <c r="C7" s="121">
        <v>33.378392904604283</v>
      </c>
      <c r="D7" s="121">
        <v>0.78634932016508707</v>
      </c>
      <c r="E7" s="121">
        <v>6.4482700346687691</v>
      </c>
      <c r="F7" s="121">
        <v>0.48286269166380236</v>
      </c>
      <c r="G7" s="121">
        <v>3.1914352880360433</v>
      </c>
      <c r="H7" s="121">
        <v>8.7604959889514902E-2</v>
      </c>
      <c r="I7" s="121">
        <v>7.1486542763038816</v>
      </c>
      <c r="J7" s="121">
        <v>0.2735773493960299</v>
      </c>
      <c r="K7" s="121">
        <v>3.2473761662486145</v>
      </c>
      <c r="L7" s="121">
        <v>8.4497070208929895E-3</v>
      </c>
      <c r="M7" s="217" t="s">
        <v>102</v>
      </c>
      <c r="N7" s="217" t="s">
        <v>102</v>
      </c>
      <c r="O7" s="121">
        <v>5.8657904745792078E-2</v>
      </c>
      <c r="P7" s="121">
        <v>8.4497070208929895E-3</v>
      </c>
      <c r="Q7" s="121">
        <v>4.2287447457322962</v>
      </c>
      <c r="R7" s="121">
        <v>5.5903021809151007E-2</v>
      </c>
      <c r="S7" s="217" t="s">
        <v>102</v>
      </c>
      <c r="T7" s="217" t="s">
        <v>102</v>
      </c>
      <c r="U7" s="121">
        <v>17.98</v>
      </c>
      <c r="V7" s="121">
        <v>0.7</v>
      </c>
      <c r="W7" s="217" t="s">
        <v>102</v>
      </c>
      <c r="X7" s="217" t="s">
        <v>102</v>
      </c>
    </row>
    <row r="8" spans="2:24">
      <c r="B8" s="119" t="s">
        <v>10</v>
      </c>
      <c r="C8" s="121">
        <v>16.226247002398082</v>
      </c>
      <c r="D8" s="121">
        <v>0.41721496190476187</v>
      </c>
      <c r="E8" s="121">
        <v>6.4482700346687691</v>
      </c>
      <c r="F8" s="121">
        <v>0.48286269166380236</v>
      </c>
      <c r="G8" s="121">
        <v>3.1914352880360433</v>
      </c>
      <c r="H8" s="121">
        <v>8.7604959889514902E-2</v>
      </c>
      <c r="I8" s="121">
        <v>7.1486542763038816</v>
      </c>
      <c r="J8" s="121">
        <v>0.2735773493960299</v>
      </c>
      <c r="K8" s="121">
        <v>3.2473761662486145</v>
      </c>
      <c r="L8" s="121">
        <v>8.4497070208929895E-3</v>
      </c>
      <c r="M8" s="217" t="s">
        <v>102</v>
      </c>
      <c r="N8" s="217" t="s">
        <v>102</v>
      </c>
      <c r="O8" s="121">
        <v>5.8657904745792078E-2</v>
      </c>
      <c r="P8" s="121">
        <v>8.4497070208929895E-3</v>
      </c>
      <c r="Q8" s="121">
        <v>4.2287447457322962</v>
      </c>
      <c r="R8" s="121">
        <v>5.5903021809151007E-2</v>
      </c>
      <c r="S8" s="217" t="s">
        <v>102</v>
      </c>
      <c r="T8" s="217" t="s">
        <v>102</v>
      </c>
      <c r="U8" s="121">
        <v>17.98</v>
      </c>
      <c r="V8" s="121">
        <v>0.7</v>
      </c>
      <c r="W8" s="217" t="s">
        <v>102</v>
      </c>
      <c r="X8" s="217" t="s">
        <v>102</v>
      </c>
    </row>
    <row r="9" spans="2:24">
      <c r="B9" s="119" t="s">
        <v>0</v>
      </c>
      <c r="C9" s="121"/>
      <c r="D9" s="121"/>
      <c r="E9" s="121">
        <v>6.4482700346687691</v>
      </c>
      <c r="F9" s="121">
        <v>0.48286269166380236</v>
      </c>
      <c r="G9" s="121">
        <v>3.1914352880360433</v>
      </c>
      <c r="H9" s="121">
        <v>8.7604959889514902E-2</v>
      </c>
      <c r="I9" s="121">
        <v>7.1486542763038816</v>
      </c>
      <c r="J9" s="121">
        <v>0.2735773493960299</v>
      </c>
      <c r="K9" s="121">
        <v>3.2473761662486145</v>
      </c>
      <c r="L9" s="121">
        <v>8.4497070208929895E-3</v>
      </c>
      <c r="M9" s="217" t="s">
        <v>102</v>
      </c>
      <c r="N9" s="217" t="s">
        <v>102</v>
      </c>
      <c r="O9" s="121">
        <v>5.8657904745792078E-2</v>
      </c>
      <c r="P9" s="121">
        <v>8.4497070208929895E-3</v>
      </c>
      <c r="Q9" s="121">
        <v>4.2287447457322962</v>
      </c>
      <c r="R9" s="121">
        <v>5.5903021809151007E-2</v>
      </c>
      <c r="S9" s="217" t="s">
        <v>102</v>
      </c>
      <c r="T9" s="217" t="s">
        <v>102</v>
      </c>
      <c r="U9" s="121">
        <v>17.98</v>
      </c>
      <c r="V9" s="121">
        <v>0.7</v>
      </c>
      <c r="W9" s="217" t="s">
        <v>102</v>
      </c>
      <c r="X9" s="217" t="s">
        <v>102</v>
      </c>
    </row>
    <row r="10" spans="2:24">
      <c r="B10" s="119" t="s">
        <v>6</v>
      </c>
      <c r="C10" s="121"/>
      <c r="D10" s="121"/>
      <c r="E10" s="121">
        <v>6.4482700346687691</v>
      </c>
      <c r="F10" s="121">
        <v>0.48286269166380236</v>
      </c>
      <c r="G10" s="121">
        <v>3.1914352880360433</v>
      </c>
      <c r="H10" s="121">
        <v>8.7604959889514902E-2</v>
      </c>
      <c r="I10" s="121">
        <v>7.1486542763038816</v>
      </c>
      <c r="J10" s="121">
        <v>0.2735773493960299</v>
      </c>
      <c r="K10" s="121">
        <v>3.2473761662486145</v>
      </c>
      <c r="L10" s="121">
        <v>8.4497070208929895E-3</v>
      </c>
      <c r="M10" s="217" t="s">
        <v>102</v>
      </c>
      <c r="N10" s="217" t="s">
        <v>102</v>
      </c>
      <c r="O10" s="121">
        <v>5.8657904745792078E-2</v>
      </c>
      <c r="P10" s="121">
        <v>8.4497070208929895E-3</v>
      </c>
      <c r="Q10" s="121">
        <v>4.2287447457322962</v>
      </c>
      <c r="R10" s="121">
        <v>5.5903021809151007E-2</v>
      </c>
      <c r="S10" s="217" t="s">
        <v>102</v>
      </c>
      <c r="T10" s="217" t="s">
        <v>102</v>
      </c>
      <c r="U10" s="121">
        <v>17.98</v>
      </c>
      <c r="V10" s="121">
        <v>0.7</v>
      </c>
      <c r="W10" s="217" t="s">
        <v>102</v>
      </c>
      <c r="X10" s="217" t="s">
        <v>102</v>
      </c>
    </row>
    <row r="11" spans="2:24">
      <c r="B11" s="119" t="s">
        <v>8</v>
      </c>
      <c r="C11" s="121"/>
      <c r="D11" s="121"/>
      <c r="E11" s="121">
        <v>6.4482700346687691</v>
      </c>
      <c r="F11" s="121">
        <v>0.48286269166380236</v>
      </c>
      <c r="G11" s="121">
        <v>3.1914352880360433</v>
      </c>
      <c r="H11" s="121">
        <v>8.7604959889514902E-2</v>
      </c>
      <c r="I11" s="121">
        <v>7.1486542763038816</v>
      </c>
      <c r="J11" s="121">
        <v>0.2735773493960299</v>
      </c>
      <c r="K11" s="121">
        <v>3.2473761662486145</v>
      </c>
      <c r="L11" s="121">
        <v>8.4497070208929895E-3</v>
      </c>
      <c r="M11" s="217" t="s">
        <v>102</v>
      </c>
      <c r="N11" s="217" t="s">
        <v>102</v>
      </c>
      <c r="O11" s="121">
        <v>5.8657904745792078E-2</v>
      </c>
      <c r="P11" s="121">
        <v>8.4497070208929895E-3</v>
      </c>
      <c r="Q11" s="121">
        <v>4.2287447457322962</v>
      </c>
      <c r="R11" s="121">
        <v>5.5903021809151007E-2</v>
      </c>
      <c r="S11" s="217" t="s">
        <v>102</v>
      </c>
      <c r="T11" s="217" t="s">
        <v>102</v>
      </c>
      <c r="U11" s="121">
        <v>17.98</v>
      </c>
      <c r="V11" s="121">
        <v>0.7</v>
      </c>
      <c r="W11" s="217" t="s">
        <v>102</v>
      </c>
      <c r="X11" s="217" t="s">
        <v>102</v>
      </c>
    </row>
    <row r="12" spans="2:24">
      <c r="B12" s="119" t="s">
        <v>5</v>
      </c>
      <c r="C12" s="121"/>
      <c r="D12" s="121"/>
      <c r="E12" s="121">
        <v>6.4482700346687691</v>
      </c>
      <c r="F12" s="121">
        <v>0.48286269166380236</v>
      </c>
      <c r="G12" s="121">
        <v>3.1914352880360433</v>
      </c>
      <c r="H12" s="121">
        <v>8.7604959889514902E-2</v>
      </c>
      <c r="I12" s="121">
        <v>7.1486542763038816</v>
      </c>
      <c r="J12" s="121">
        <v>0.2735773493960299</v>
      </c>
      <c r="K12" s="121">
        <v>3.2473761662486145</v>
      </c>
      <c r="L12" s="121">
        <v>8.4497070208929895E-3</v>
      </c>
      <c r="M12" s="217" t="s">
        <v>102</v>
      </c>
      <c r="N12" s="217" t="s">
        <v>102</v>
      </c>
      <c r="O12" s="121">
        <v>5.8657904745792078E-2</v>
      </c>
      <c r="P12" s="121">
        <v>8.4497070208929895E-3</v>
      </c>
      <c r="Q12" s="121">
        <v>4.2287447457322962</v>
      </c>
      <c r="R12" s="121">
        <v>5.5903021809151007E-2</v>
      </c>
      <c r="S12" s="217" t="s">
        <v>102</v>
      </c>
      <c r="T12" s="217" t="s">
        <v>102</v>
      </c>
      <c r="U12" s="121">
        <v>17.98</v>
      </c>
      <c r="V12" s="121">
        <v>0.7</v>
      </c>
      <c r="W12" s="217" t="s">
        <v>102</v>
      </c>
      <c r="X12" s="217" t="s">
        <v>102</v>
      </c>
    </row>
    <row r="13" spans="2:24">
      <c r="B13" s="119" t="s">
        <v>9</v>
      </c>
      <c r="C13" s="121"/>
      <c r="D13" s="121"/>
      <c r="E13" s="121">
        <v>6.4482700346687691</v>
      </c>
      <c r="F13" s="121">
        <v>0.48286269166380236</v>
      </c>
      <c r="G13" s="121">
        <v>3.1914352880360433</v>
      </c>
      <c r="H13" s="121">
        <v>8.7604959889514902E-2</v>
      </c>
      <c r="I13" s="121">
        <v>7.1486542763038816</v>
      </c>
      <c r="J13" s="121">
        <v>0.2735773493960299</v>
      </c>
      <c r="K13" s="121">
        <v>3.2473761662486145</v>
      </c>
      <c r="L13" s="121">
        <v>8.4497070208929895E-3</v>
      </c>
      <c r="M13" s="217" t="s">
        <v>102</v>
      </c>
      <c r="N13" s="217" t="s">
        <v>102</v>
      </c>
      <c r="O13" s="121">
        <v>5.8657904745792078E-2</v>
      </c>
      <c r="P13" s="121">
        <v>8.4497070208929895E-3</v>
      </c>
      <c r="Q13" s="121">
        <v>4.2287447457322962</v>
      </c>
      <c r="R13" s="121">
        <v>5.5903021809151007E-2</v>
      </c>
      <c r="S13" s="217" t="s">
        <v>102</v>
      </c>
      <c r="T13" s="217" t="s">
        <v>102</v>
      </c>
      <c r="U13" s="121">
        <v>17.98</v>
      </c>
      <c r="V13" s="121">
        <v>0.7</v>
      </c>
      <c r="W13" s="217" t="s">
        <v>102</v>
      </c>
      <c r="X13" s="217" t="s">
        <v>102</v>
      </c>
    </row>
    <row r="14" spans="2:24">
      <c r="B14" s="119" t="s">
        <v>11</v>
      </c>
      <c r="C14" s="121"/>
      <c r="D14" s="121"/>
      <c r="E14" s="121">
        <v>6.4482700346687691</v>
      </c>
      <c r="F14" s="121">
        <v>0.48286269166380236</v>
      </c>
      <c r="G14" s="121">
        <v>3.1914352880360433</v>
      </c>
      <c r="H14" s="121">
        <v>8.7604959889514902E-2</v>
      </c>
      <c r="I14" s="121">
        <v>7.1486542763038816</v>
      </c>
      <c r="J14" s="121">
        <v>0.2735773493960299</v>
      </c>
      <c r="K14" s="121">
        <v>3.2473761662486145</v>
      </c>
      <c r="L14" s="121">
        <v>8.4497070208929895E-3</v>
      </c>
      <c r="M14" s="217" t="s">
        <v>102</v>
      </c>
      <c r="N14" s="217" t="s">
        <v>102</v>
      </c>
      <c r="O14" s="121">
        <v>5.8657904745792078E-2</v>
      </c>
      <c r="P14" s="121">
        <v>8.4497070208929895E-3</v>
      </c>
      <c r="Q14" s="121">
        <v>4.2287447457322962</v>
      </c>
      <c r="R14" s="121">
        <v>5.5903021809151007E-2</v>
      </c>
      <c r="S14" s="217" t="s">
        <v>102</v>
      </c>
      <c r="T14" s="217" t="s">
        <v>102</v>
      </c>
      <c r="U14" s="121">
        <v>17.98</v>
      </c>
      <c r="V14" s="121">
        <v>0.7</v>
      </c>
      <c r="W14" s="217" t="s">
        <v>102</v>
      </c>
      <c r="X14" s="217" t="s">
        <v>102</v>
      </c>
    </row>
    <row r="15" spans="2:24">
      <c r="B15" s="119" t="s">
        <v>96</v>
      </c>
      <c r="C15" s="217" t="s">
        <v>102</v>
      </c>
      <c r="D15" s="217" t="s">
        <v>102</v>
      </c>
      <c r="E15" s="217" t="s">
        <v>102</v>
      </c>
      <c r="F15" s="217" t="s">
        <v>102</v>
      </c>
      <c r="G15" s="217" t="s">
        <v>102</v>
      </c>
      <c r="H15" s="217" t="s">
        <v>102</v>
      </c>
      <c r="I15" s="217" t="s">
        <v>102</v>
      </c>
      <c r="J15" s="217" t="s">
        <v>102</v>
      </c>
      <c r="K15" s="217" t="s">
        <v>102</v>
      </c>
      <c r="L15" s="217" t="s">
        <v>102</v>
      </c>
      <c r="M15" s="217" t="s">
        <v>102</v>
      </c>
      <c r="N15" s="217" t="s">
        <v>102</v>
      </c>
      <c r="O15" s="217" t="s">
        <v>102</v>
      </c>
      <c r="P15" s="217" t="s">
        <v>102</v>
      </c>
      <c r="Q15" s="217" t="s">
        <v>102</v>
      </c>
      <c r="R15" s="217" t="s">
        <v>102</v>
      </c>
      <c r="S15" s="217" t="s">
        <v>102</v>
      </c>
      <c r="T15" s="217" t="s">
        <v>102</v>
      </c>
      <c r="U15" s="217" t="s">
        <v>102</v>
      </c>
      <c r="V15" s="217" t="s">
        <v>102</v>
      </c>
      <c r="W15" s="217" t="s">
        <v>102</v>
      </c>
      <c r="X15" s="217" t="s">
        <v>102</v>
      </c>
    </row>
    <row r="16" spans="2:24">
      <c r="B16" s="119" t="s">
        <v>97</v>
      </c>
      <c r="C16" s="217" t="s">
        <v>102</v>
      </c>
      <c r="D16" s="217" t="s">
        <v>102</v>
      </c>
      <c r="E16" s="217" t="s">
        <v>102</v>
      </c>
      <c r="F16" s="217" t="s">
        <v>102</v>
      </c>
      <c r="G16" s="217" t="s">
        <v>102</v>
      </c>
      <c r="H16" s="217" t="s">
        <v>102</v>
      </c>
      <c r="I16" s="217" t="s">
        <v>102</v>
      </c>
      <c r="J16" s="217" t="s">
        <v>102</v>
      </c>
      <c r="K16" s="217" t="s">
        <v>102</v>
      </c>
      <c r="L16" s="217" t="s">
        <v>102</v>
      </c>
      <c r="M16" s="217" t="s">
        <v>102</v>
      </c>
      <c r="N16" s="217" t="s">
        <v>102</v>
      </c>
      <c r="O16" s="217" t="s">
        <v>102</v>
      </c>
      <c r="P16" s="217" t="s">
        <v>102</v>
      </c>
      <c r="Q16" s="217" t="s">
        <v>102</v>
      </c>
      <c r="R16" s="217" t="s">
        <v>102</v>
      </c>
      <c r="S16" s="217" t="s">
        <v>102</v>
      </c>
      <c r="T16" s="217" t="s">
        <v>102</v>
      </c>
      <c r="U16" s="217" t="s">
        <v>102</v>
      </c>
      <c r="V16" s="217" t="s">
        <v>102</v>
      </c>
      <c r="W16" s="217" t="s">
        <v>102</v>
      </c>
      <c r="X16" s="217" t="s">
        <v>102</v>
      </c>
    </row>
    <row r="17" spans="2:24">
      <c r="B17" s="119" t="s">
        <v>98</v>
      </c>
      <c r="C17" s="217" t="s">
        <v>102</v>
      </c>
      <c r="D17" s="217" t="s">
        <v>102</v>
      </c>
      <c r="E17" s="217" t="s">
        <v>102</v>
      </c>
      <c r="F17" s="217" t="s">
        <v>102</v>
      </c>
      <c r="G17" s="217" t="s">
        <v>102</v>
      </c>
      <c r="H17" s="217" t="s">
        <v>102</v>
      </c>
      <c r="I17" s="217" t="s">
        <v>102</v>
      </c>
      <c r="J17" s="217" t="s">
        <v>102</v>
      </c>
      <c r="K17" s="217" t="s">
        <v>102</v>
      </c>
      <c r="L17" s="217" t="s">
        <v>102</v>
      </c>
      <c r="M17" s="217" t="s">
        <v>102</v>
      </c>
      <c r="N17" s="217" t="s">
        <v>102</v>
      </c>
      <c r="O17" s="217" t="s">
        <v>102</v>
      </c>
      <c r="P17" s="217" t="s">
        <v>102</v>
      </c>
      <c r="Q17" s="217" t="s">
        <v>102</v>
      </c>
      <c r="R17" s="217" t="s">
        <v>102</v>
      </c>
      <c r="S17" s="217" t="s">
        <v>102</v>
      </c>
      <c r="T17" s="217" t="s">
        <v>102</v>
      </c>
      <c r="U17" s="217" t="s">
        <v>102</v>
      </c>
      <c r="V17" s="217" t="s">
        <v>102</v>
      </c>
      <c r="W17" s="217" t="s">
        <v>102</v>
      </c>
      <c r="X17" s="217" t="s">
        <v>102</v>
      </c>
    </row>
    <row r="18" spans="2:24">
      <c r="B18" s="123" t="s">
        <v>159</v>
      </c>
      <c r="C18" s="198"/>
      <c r="D18" s="198"/>
      <c r="E18" s="198"/>
      <c r="F18" s="198"/>
      <c r="G18" s="198"/>
      <c r="H18" s="198"/>
      <c r="I18" s="198"/>
      <c r="J18" s="198"/>
      <c r="K18" s="198"/>
      <c r="L18" s="198"/>
      <c r="M18" s="198"/>
      <c r="N18" s="198"/>
      <c r="O18" s="199" t="s">
        <v>87</v>
      </c>
      <c r="P18" s="199"/>
      <c r="Q18" s="199" t="s">
        <v>63</v>
      </c>
      <c r="R18" s="199"/>
      <c r="S18" s="199" t="s">
        <v>101</v>
      </c>
      <c r="T18" s="199"/>
      <c r="U18" s="199" t="s">
        <v>88</v>
      </c>
      <c r="V18" s="199"/>
      <c r="W18" s="199" t="s">
        <v>101</v>
      </c>
      <c r="X18" s="200"/>
    </row>
    <row r="19" spans="2:24">
      <c r="R19" s="124"/>
    </row>
    <row r="20" spans="2:24">
      <c r="R20" s="124"/>
    </row>
  </sheetData>
  <sheetProtection algorithmName="SHA-512" hashValue="M+fb/gEdNnk5idVhe3iPHKL+4264kHTBEsRnsZQut/rrpDwQrE0iB4nSTOvIC/A2T7AaJqQBe1HU1x2uRLb/Bg==" saltValue="9HXjqgshuOQ+Fjuaegu7pA==" spinCount="100000" sheet="1" objects="1" scenarios="1"/>
  <mergeCells count="11">
    <mergeCell ref="O2:P2"/>
    <mergeCell ref="S2:T2"/>
    <mergeCell ref="W2:X2"/>
    <mergeCell ref="C2:D2"/>
    <mergeCell ref="E2:F2"/>
    <mergeCell ref="G2:H2"/>
    <mergeCell ref="I2:J2"/>
    <mergeCell ref="M2:N2"/>
    <mergeCell ref="K2:L2"/>
    <mergeCell ref="Q2:R2"/>
    <mergeCell ref="U2:V2"/>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499984740745262"/>
  </sheetPr>
  <dimension ref="B1:M35"/>
  <sheetViews>
    <sheetView zoomScaleNormal="100" workbookViewId="0">
      <selection activeCell="E10" sqref="E10"/>
    </sheetView>
  </sheetViews>
  <sheetFormatPr defaultRowHeight="16.5"/>
  <cols>
    <col min="1" max="1" width="2.7109375" style="219" customWidth="1"/>
    <col min="2" max="2" width="36.42578125" style="219" customWidth="1"/>
    <col min="3" max="5" width="13.42578125" style="219" customWidth="1"/>
    <col min="6" max="6" width="2.7109375" style="219" hidden="1" customWidth="1"/>
    <col min="7" max="9" width="13.7109375" style="219" customWidth="1"/>
    <col min="10" max="10" width="2.7109375" style="219" hidden="1" customWidth="1"/>
    <col min="11" max="13" width="13.7109375" style="219" customWidth="1"/>
    <col min="14" max="16384" width="9.140625" style="219"/>
  </cols>
  <sheetData>
    <row r="1" spans="2:13" ht="17.25" thickBot="1"/>
    <row r="2" spans="2:13" ht="17.25">
      <c r="C2" s="220" t="s">
        <v>132</v>
      </c>
      <c r="D2" s="220"/>
      <c r="E2" s="220"/>
      <c r="G2" s="220" t="s">
        <v>89</v>
      </c>
      <c r="H2" s="220"/>
      <c r="I2" s="220"/>
      <c r="K2" s="220" t="s">
        <v>88</v>
      </c>
      <c r="L2" s="220"/>
      <c r="M2" s="220"/>
    </row>
    <row r="3" spans="2:13">
      <c r="B3" s="221"/>
      <c r="C3" s="221" t="s">
        <v>12</v>
      </c>
      <c r="D3" s="221" t="s">
        <v>104</v>
      </c>
      <c r="E3" s="221" t="s">
        <v>101</v>
      </c>
      <c r="G3" s="221" t="s">
        <v>12</v>
      </c>
      <c r="H3" s="221" t="s">
        <v>104</v>
      </c>
      <c r="I3" s="221" t="s">
        <v>101</v>
      </c>
      <c r="K3" s="221" t="s">
        <v>12</v>
      </c>
      <c r="L3" s="221" t="s">
        <v>104</v>
      </c>
      <c r="M3" s="221" t="s">
        <v>101</v>
      </c>
    </row>
    <row r="4" spans="2:13">
      <c r="B4" s="222" t="s">
        <v>27</v>
      </c>
      <c r="C4" s="223">
        <v>0.03</v>
      </c>
      <c r="D4" s="223">
        <v>0.03</v>
      </c>
      <c r="E4" s="218" t="s">
        <v>102</v>
      </c>
      <c r="G4" s="223">
        <v>0.03</v>
      </c>
      <c r="H4" s="223">
        <v>0.03</v>
      </c>
      <c r="I4" s="218" t="s">
        <v>102</v>
      </c>
      <c r="K4" s="223">
        <v>0.03</v>
      </c>
      <c r="L4" s="223">
        <v>0.03</v>
      </c>
      <c r="M4" s="218" t="s">
        <v>102</v>
      </c>
    </row>
    <row r="5" spans="2:13">
      <c r="B5" s="222" t="s">
        <v>28</v>
      </c>
      <c r="C5" s="223">
        <v>0</v>
      </c>
      <c r="D5" s="223">
        <v>0</v>
      </c>
      <c r="E5" s="218" t="s">
        <v>102</v>
      </c>
      <c r="G5" s="223">
        <v>0</v>
      </c>
      <c r="H5" s="223">
        <v>0</v>
      </c>
      <c r="I5" s="218" t="s">
        <v>102</v>
      </c>
      <c r="K5" s="223">
        <v>0</v>
      </c>
      <c r="L5" s="223">
        <v>0</v>
      </c>
      <c r="M5" s="218" t="s">
        <v>102</v>
      </c>
    </row>
    <row r="6" spans="2:13">
      <c r="B6" s="224" t="s">
        <v>72</v>
      </c>
      <c r="C6" s="225"/>
      <c r="D6" s="225"/>
      <c r="E6" s="225"/>
      <c r="G6" s="225"/>
      <c r="H6" s="225"/>
      <c r="I6" s="225"/>
      <c r="K6" s="225"/>
      <c r="L6" s="225"/>
      <c r="M6" s="225"/>
    </row>
    <row r="7" spans="2:13">
      <c r="B7" s="222" t="s">
        <v>108</v>
      </c>
      <c r="C7" s="226">
        <v>0</v>
      </c>
      <c r="D7" s="226">
        <v>0</v>
      </c>
      <c r="E7" s="218" t="s">
        <v>102</v>
      </c>
      <c r="G7" s="226">
        <v>0</v>
      </c>
      <c r="H7" s="226">
        <v>0</v>
      </c>
      <c r="I7" s="218" t="s">
        <v>102</v>
      </c>
      <c r="K7" s="226">
        <v>0</v>
      </c>
      <c r="L7" s="226">
        <v>0</v>
      </c>
      <c r="M7" s="218" t="s">
        <v>102</v>
      </c>
    </row>
    <row r="8" spans="2:13">
      <c r="B8" s="222" t="s">
        <v>13</v>
      </c>
      <c r="C8" s="223">
        <f>WACC!$D$7</f>
        <v>9.85702380952381E-2</v>
      </c>
      <c r="D8" s="223">
        <v>0</v>
      </c>
      <c r="E8" s="218" t="s">
        <v>102</v>
      </c>
      <c r="G8" s="223">
        <f>WACC!$D$7</f>
        <v>9.85702380952381E-2</v>
      </c>
      <c r="H8" s="223">
        <v>0</v>
      </c>
      <c r="I8" s="218" t="s">
        <v>102</v>
      </c>
      <c r="K8" s="223">
        <f>WACC!$D$7</f>
        <v>9.85702380952381E-2</v>
      </c>
      <c r="L8" s="223">
        <v>0</v>
      </c>
      <c r="M8" s="218" t="s">
        <v>102</v>
      </c>
    </row>
    <row r="9" spans="2:13">
      <c r="B9" s="222" t="s">
        <v>14</v>
      </c>
      <c r="C9" s="223">
        <f>WACC!$C$7</f>
        <v>0.58218750000000008</v>
      </c>
      <c r="D9" s="223">
        <v>0</v>
      </c>
      <c r="E9" s="218" t="s">
        <v>102</v>
      </c>
      <c r="G9" s="223">
        <f>WACC!$C$7</f>
        <v>0.58218750000000008</v>
      </c>
      <c r="H9" s="223">
        <v>0</v>
      </c>
      <c r="I9" s="218" t="s">
        <v>102</v>
      </c>
      <c r="K9" s="223">
        <f>WACC!$C$7</f>
        <v>0.58218750000000008</v>
      </c>
      <c r="L9" s="223">
        <v>0</v>
      </c>
      <c r="M9" s="218" t="s">
        <v>102</v>
      </c>
    </row>
    <row r="10" spans="2:13">
      <c r="B10" s="222" t="s">
        <v>15</v>
      </c>
      <c r="C10" s="223">
        <f>WACC!$D$6</f>
        <v>6.9342499999999987E-2</v>
      </c>
      <c r="D10" s="223">
        <f>WACC!$E$12</f>
        <v>4.5072624999999991E-2</v>
      </c>
      <c r="E10" s="218" t="s">
        <v>102</v>
      </c>
      <c r="G10" s="223">
        <f>WACC!$D$6</f>
        <v>6.9342499999999987E-2</v>
      </c>
      <c r="H10" s="223">
        <f>WACC!$E$12</f>
        <v>4.5072624999999991E-2</v>
      </c>
      <c r="I10" s="218" t="s">
        <v>102</v>
      </c>
      <c r="K10" s="223">
        <f>WACC!$D$6</f>
        <v>6.9342499999999987E-2</v>
      </c>
      <c r="L10" s="223">
        <f>WACC!$E$12</f>
        <v>4.5072624999999991E-2</v>
      </c>
      <c r="M10" s="218" t="s">
        <v>102</v>
      </c>
    </row>
    <row r="11" spans="2:13">
      <c r="B11" s="222" t="s">
        <v>16</v>
      </c>
      <c r="C11" s="223">
        <f>WACC!$C$6</f>
        <v>0.41781249999999998</v>
      </c>
      <c r="D11" s="223">
        <v>1</v>
      </c>
      <c r="E11" s="218" t="s">
        <v>102</v>
      </c>
      <c r="G11" s="223">
        <f>WACC!$C$6</f>
        <v>0.41781249999999998</v>
      </c>
      <c r="H11" s="223">
        <v>1</v>
      </c>
      <c r="I11" s="218" t="s">
        <v>102</v>
      </c>
      <c r="K11" s="223">
        <f>WACC!$C$6</f>
        <v>0.41781249999999998</v>
      </c>
      <c r="L11" s="223">
        <v>1</v>
      </c>
      <c r="M11" s="218" t="s">
        <v>102</v>
      </c>
    </row>
    <row r="12" spans="2:13">
      <c r="B12" s="224" t="s">
        <v>18</v>
      </c>
      <c r="C12" s="227"/>
      <c r="D12" s="227"/>
      <c r="E12" s="227"/>
      <c r="G12" s="227"/>
      <c r="H12" s="227"/>
      <c r="I12" s="227"/>
      <c r="K12" s="227"/>
      <c r="L12" s="227"/>
      <c r="M12" s="227"/>
    </row>
    <row r="13" spans="2:13">
      <c r="B13" s="222" t="s">
        <v>19</v>
      </c>
      <c r="C13" s="223">
        <v>0.35</v>
      </c>
      <c r="D13" s="223">
        <v>0</v>
      </c>
      <c r="E13" s="218" t="s">
        <v>102</v>
      </c>
      <c r="G13" s="223">
        <v>0.35</v>
      </c>
      <c r="H13" s="223">
        <v>0</v>
      </c>
      <c r="I13" s="218" t="s">
        <v>102</v>
      </c>
      <c r="K13" s="223">
        <v>0.35</v>
      </c>
      <c r="L13" s="223">
        <v>0</v>
      </c>
      <c r="M13" s="218" t="s">
        <v>102</v>
      </c>
    </row>
    <row r="14" spans="2:13">
      <c r="B14" s="222" t="s">
        <v>20</v>
      </c>
      <c r="C14" s="223">
        <v>0.08</v>
      </c>
      <c r="D14" s="223">
        <v>0</v>
      </c>
      <c r="E14" s="218" t="s">
        <v>102</v>
      </c>
      <c r="G14" s="223">
        <v>0.08</v>
      </c>
      <c r="H14" s="223">
        <v>0</v>
      </c>
      <c r="I14" s="218" t="s">
        <v>102</v>
      </c>
      <c r="K14" s="223">
        <v>0.08</v>
      </c>
      <c r="L14" s="223">
        <v>0</v>
      </c>
      <c r="M14" s="218" t="s">
        <v>102</v>
      </c>
    </row>
    <row r="15" spans="2:13">
      <c r="B15" s="222" t="s">
        <v>21</v>
      </c>
      <c r="C15" s="223">
        <f>C13-(C13*C14)+C14</f>
        <v>0.40199999999999997</v>
      </c>
      <c r="D15" s="223">
        <f>D13-(D13*D14)+D14</f>
        <v>0</v>
      </c>
      <c r="E15" s="218" t="s">
        <v>102</v>
      </c>
      <c r="G15" s="223">
        <f>G13-(G13*G14)+G14</f>
        <v>0.40199999999999997</v>
      </c>
      <c r="H15" s="223">
        <f>H13-(H13*H14)+H14</f>
        <v>0</v>
      </c>
      <c r="I15" s="218" t="s">
        <v>102</v>
      </c>
      <c r="K15" s="223">
        <f>K13-(K13*K14)+K14</f>
        <v>0.40199999999999997</v>
      </c>
      <c r="L15" s="223">
        <f>L13-(L13*L14)+L14</f>
        <v>0</v>
      </c>
      <c r="M15" s="218" t="s">
        <v>102</v>
      </c>
    </row>
    <row r="16" spans="2:13">
      <c r="B16" s="222" t="s">
        <v>22</v>
      </c>
      <c r="C16" s="223">
        <v>0</v>
      </c>
      <c r="D16" s="223">
        <v>0</v>
      </c>
      <c r="E16" s="218" t="s">
        <v>102</v>
      </c>
      <c r="G16" s="223">
        <v>0</v>
      </c>
      <c r="H16" s="223">
        <v>0</v>
      </c>
      <c r="I16" s="218" t="s">
        <v>102</v>
      </c>
      <c r="K16" s="223">
        <v>0</v>
      </c>
      <c r="L16" s="223">
        <v>0</v>
      </c>
      <c r="M16" s="218" t="s">
        <v>102</v>
      </c>
    </row>
    <row r="17" spans="2:13">
      <c r="B17" s="222" t="s">
        <v>23</v>
      </c>
      <c r="C17" s="223">
        <v>0</v>
      </c>
      <c r="D17" s="223">
        <v>0.05</v>
      </c>
      <c r="E17" s="218" t="s">
        <v>102</v>
      </c>
      <c r="G17" s="223">
        <v>0</v>
      </c>
      <c r="H17" s="223">
        <v>0.05</v>
      </c>
      <c r="I17" s="218" t="s">
        <v>102</v>
      </c>
      <c r="K17" s="223">
        <v>0</v>
      </c>
      <c r="L17" s="223">
        <v>0.05</v>
      </c>
      <c r="M17" s="218" t="s">
        <v>102</v>
      </c>
    </row>
    <row r="18" spans="2:13">
      <c r="B18" s="222" t="s">
        <v>24</v>
      </c>
      <c r="C18" s="223">
        <v>0</v>
      </c>
      <c r="D18" s="223">
        <v>0</v>
      </c>
      <c r="E18" s="218" t="s">
        <v>102</v>
      </c>
      <c r="G18" s="223">
        <v>0</v>
      </c>
      <c r="H18" s="223">
        <v>0</v>
      </c>
      <c r="I18" s="218" t="s">
        <v>102</v>
      </c>
      <c r="K18" s="223">
        <v>0</v>
      </c>
      <c r="L18" s="223">
        <v>0</v>
      </c>
      <c r="M18" s="218" t="s">
        <v>102</v>
      </c>
    </row>
    <row r="19" spans="2:13">
      <c r="B19" s="222" t="s">
        <v>25</v>
      </c>
      <c r="C19" s="228" t="s">
        <v>26</v>
      </c>
      <c r="D19" s="228" t="s">
        <v>26</v>
      </c>
      <c r="E19" s="218" t="s">
        <v>26</v>
      </c>
      <c r="G19" s="228" t="s">
        <v>26</v>
      </c>
      <c r="H19" s="228" t="s">
        <v>26</v>
      </c>
      <c r="I19" s="218" t="s">
        <v>26</v>
      </c>
      <c r="K19" s="228" t="s">
        <v>26</v>
      </c>
      <c r="L19" s="228" t="s">
        <v>26</v>
      </c>
      <c r="M19" s="218" t="s">
        <v>26</v>
      </c>
    </row>
    <row r="20" spans="2:13">
      <c r="B20" s="219" t="s">
        <v>137</v>
      </c>
    </row>
    <row r="22" spans="2:13">
      <c r="B22" s="229" t="s">
        <v>60</v>
      </c>
    </row>
    <row r="23" spans="2:13">
      <c r="B23" s="221" t="s">
        <v>131</v>
      </c>
      <c r="C23" s="221" t="s">
        <v>61</v>
      </c>
      <c r="D23" s="221" t="s">
        <v>62</v>
      </c>
      <c r="E23" s="221" t="s">
        <v>101</v>
      </c>
    </row>
    <row r="24" spans="2:13">
      <c r="B24" s="230" t="s">
        <v>126</v>
      </c>
      <c r="C24" s="231">
        <v>40</v>
      </c>
      <c r="D24" s="231">
        <v>20</v>
      </c>
      <c r="E24" s="218" t="s">
        <v>102</v>
      </c>
    </row>
    <row r="25" spans="2:13">
      <c r="B25" s="230" t="s">
        <v>127</v>
      </c>
      <c r="C25" s="231">
        <v>40</v>
      </c>
      <c r="D25" s="226">
        <v>20</v>
      </c>
      <c r="E25" s="218" t="s">
        <v>102</v>
      </c>
    </row>
    <row r="26" spans="2:13">
      <c r="B26" s="230" t="s">
        <v>128</v>
      </c>
      <c r="C26" s="231">
        <v>40</v>
      </c>
      <c r="D26" s="231">
        <v>10</v>
      </c>
      <c r="E26" s="218" t="s">
        <v>102</v>
      </c>
    </row>
    <row r="27" spans="2:13">
      <c r="B27" s="230" t="s">
        <v>129</v>
      </c>
      <c r="C27" s="231">
        <v>40</v>
      </c>
      <c r="D27" s="226">
        <v>10</v>
      </c>
      <c r="E27" s="218" t="s">
        <v>102</v>
      </c>
    </row>
    <row r="28" spans="2:13">
      <c r="B28" s="230" t="s">
        <v>86</v>
      </c>
      <c r="C28" s="231">
        <v>30</v>
      </c>
      <c r="D28" s="231">
        <v>20</v>
      </c>
      <c r="E28" s="218" t="s">
        <v>102</v>
      </c>
    </row>
    <row r="29" spans="2:13">
      <c r="B29" s="232" t="s">
        <v>105</v>
      </c>
      <c r="C29" s="218" t="s">
        <v>102</v>
      </c>
      <c r="D29" s="218" t="s">
        <v>102</v>
      </c>
      <c r="E29" s="218" t="s">
        <v>102</v>
      </c>
    </row>
    <row r="30" spans="2:13">
      <c r="B30" s="230" t="s">
        <v>87</v>
      </c>
      <c r="C30" s="231">
        <v>40</v>
      </c>
      <c r="D30" s="226">
        <v>10</v>
      </c>
      <c r="E30" s="218" t="s">
        <v>102</v>
      </c>
    </row>
    <row r="31" spans="2:13">
      <c r="B31" s="230" t="s">
        <v>130</v>
      </c>
      <c r="C31" s="231">
        <v>40</v>
      </c>
      <c r="D31" s="231">
        <v>10</v>
      </c>
      <c r="E31" s="218" t="s">
        <v>102</v>
      </c>
    </row>
    <row r="32" spans="2:13">
      <c r="B32" s="232" t="s">
        <v>101</v>
      </c>
      <c r="C32" s="218" t="s">
        <v>102</v>
      </c>
      <c r="D32" s="218" t="s">
        <v>102</v>
      </c>
      <c r="E32" s="218" t="s">
        <v>102</v>
      </c>
    </row>
    <row r="33" spans="2:5">
      <c r="B33" s="230" t="s">
        <v>88</v>
      </c>
      <c r="C33" s="231">
        <v>24</v>
      </c>
      <c r="D33" s="226">
        <v>15</v>
      </c>
      <c r="E33" s="218" t="s">
        <v>102</v>
      </c>
    </row>
    <row r="34" spans="2:5">
      <c r="B34" s="232" t="s">
        <v>101</v>
      </c>
      <c r="C34" s="218" t="s">
        <v>102</v>
      </c>
      <c r="D34" s="218" t="s">
        <v>102</v>
      </c>
      <c r="E34" s="218" t="s">
        <v>102</v>
      </c>
    </row>
    <row r="35" spans="2:5">
      <c r="B35" s="219" t="s">
        <v>136</v>
      </c>
    </row>
  </sheetData>
  <sheetProtection algorithmName="SHA-512" hashValue="gwBT9wmWayvbZqMY4kVpY2nNN3qMud+4rz7HbKdTo+7qfPKu4wi2iAL/+fVUYr3rdQ7K1RYU95k79sa+irIOKQ==" saltValue="sy3Q+M+rGNWKk/On+oApeQ==" spinCount="100000" sheet="1" objects="1" scenarios="1"/>
  <dataValidations count="1">
    <dataValidation type="list" allowBlank="1" showInputMessage="1" showErrorMessage="1" sqref="C19:E19 K19:M19 G19:I19">
      <formula1>"Installed Cost, Depreciated Cost"</formula1>
    </dataValidation>
  </dataValidations>
  <pageMargins left="0.7" right="0.7" top="0.75" bottom="0.75" header="0.3" footer="0.3"/>
  <pageSetup scale="56" orientation="portrait" r:id="rId1"/>
  <ignoredErrors>
    <ignoredError sqref="C9:D9 F9:H9 J9:L9 C12:D15 L8 J8 H8 F8 D8 C8 E8 G8 I8 K8 C11:D11 C10 F11:H11 J11:L11 J10:K10 F10:G10 D10:E10 H10:I10 L10 F12:H15 J12:L1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499984740745262"/>
  </sheetPr>
  <dimension ref="A1:F62"/>
  <sheetViews>
    <sheetView zoomScaleNormal="100" workbookViewId="0">
      <selection activeCell="D17" sqref="D17"/>
    </sheetView>
  </sheetViews>
  <sheetFormatPr defaultRowHeight="16.5"/>
  <cols>
    <col min="1" max="1" width="2.7109375" style="1" customWidth="1"/>
    <col min="2" max="2" width="22.5703125" style="1" customWidth="1"/>
    <col min="3" max="5" width="19.5703125" style="1" customWidth="1"/>
    <col min="6" max="6" width="8.28515625" style="1" customWidth="1"/>
    <col min="7" max="7" width="9.140625" style="1"/>
    <col min="8" max="8" width="46.140625" style="1" customWidth="1"/>
    <col min="9" max="11" width="15" style="1" customWidth="1"/>
    <col min="12" max="16384" width="9.140625" style="1"/>
  </cols>
  <sheetData>
    <row r="1" spans="1:6" ht="25.5">
      <c r="A1" s="125" t="s">
        <v>64</v>
      </c>
      <c r="B1" s="126"/>
      <c r="C1" s="126"/>
      <c r="D1" s="126"/>
      <c r="E1" s="126"/>
      <c r="F1" s="127"/>
    </row>
    <row r="2" spans="1:6">
      <c r="A2" s="128" t="s">
        <v>110</v>
      </c>
      <c r="B2" s="129"/>
      <c r="C2" s="129"/>
      <c r="D2" s="129"/>
      <c r="E2" s="129"/>
      <c r="F2" s="130"/>
    </row>
    <row r="3" spans="1:6" ht="17.25" thickBot="1">
      <c r="A3" s="131"/>
      <c r="B3" s="132"/>
      <c r="C3" s="132"/>
      <c r="D3" s="132"/>
      <c r="E3" s="132"/>
      <c r="F3" s="133"/>
    </row>
    <row r="4" spans="1:6" ht="17.25">
      <c r="A4" s="131"/>
      <c r="B4" s="141" t="s">
        <v>125</v>
      </c>
      <c r="C4" s="142"/>
      <c r="D4" s="142"/>
      <c r="E4" s="143"/>
      <c r="F4" s="133"/>
    </row>
    <row r="5" spans="1:6" ht="17.25">
      <c r="A5" s="131"/>
      <c r="B5" s="144"/>
      <c r="C5" s="145" t="s">
        <v>65</v>
      </c>
      <c r="D5" s="145" t="s">
        <v>66</v>
      </c>
      <c r="E5" s="146" t="s">
        <v>67</v>
      </c>
      <c r="F5" s="133"/>
    </row>
    <row r="6" spans="1:6">
      <c r="A6" s="131"/>
      <c r="B6" s="147" t="s">
        <v>68</v>
      </c>
      <c r="C6" s="148">
        <f t="shared" ref="C6" si="0">AVERAGE(C17,C23,C29,C35,C41,C47,C53,C59)</f>
        <v>0.41781249999999998</v>
      </c>
      <c r="D6" s="148">
        <f>AVERAGE(D17,D23,D29,D35,D41,D47,D53,D59)</f>
        <v>6.9342499999999987E-2</v>
      </c>
      <c r="E6" s="148">
        <f t="shared" ref="E6:E7" si="1">AVERAGE(E17,E23,E29,E35,E41,E47,E53,E59)</f>
        <v>2.88588E-2</v>
      </c>
      <c r="F6" s="133"/>
    </row>
    <row r="7" spans="1:6">
      <c r="A7" s="131"/>
      <c r="B7" s="147" t="s">
        <v>69</v>
      </c>
      <c r="C7" s="148">
        <f t="shared" ref="C7:D7" si="2">AVERAGE(C18,C24,C30,C36,C42,C48,C54,C60)</f>
        <v>0.58218750000000008</v>
      </c>
      <c r="D7" s="148">
        <f t="shared" si="2"/>
        <v>9.85702380952381E-2</v>
      </c>
      <c r="E7" s="148">
        <f t="shared" si="1"/>
        <v>5.7320281249999994E-2</v>
      </c>
      <c r="F7" s="133"/>
    </row>
    <row r="8" spans="1:6" ht="18" thickBot="1">
      <c r="A8" s="131"/>
      <c r="B8" s="149" t="s">
        <v>70</v>
      </c>
      <c r="C8" s="150"/>
      <c r="D8" s="151"/>
      <c r="E8" s="152">
        <f>AVERAGE(E19,E25,E31,E37,E43,E49,E55,E61)</f>
        <v>8.6179081249999984E-2</v>
      </c>
      <c r="F8" s="133"/>
    </row>
    <row r="9" spans="1:6" ht="17.25" thickBot="1">
      <c r="F9" s="133"/>
    </row>
    <row r="10" spans="1:6" ht="18" thickBot="1">
      <c r="B10" s="141" t="s">
        <v>121</v>
      </c>
      <c r="C10" s="142"/>
      <c r="D10" s="142"/>
      <c r="E10" s="143"/>
      <c r="F10" s="133"/>
    </row>
    <row r="11" spans="1:6">
      <c r="B11" s="134" t="s">
        <v>119</v>
      </c>
      <c r="C11" s="135"/>
      <c r="D11" s="135"/>
      <c r="E11" s="162">
        <v>0.35</v>
      </c>
      <c r="F11" s="133"/>
    </row>
    <row r="12" spans="1:6" ht="17.25" thickBot="1">
      <c r="B12" s="136" t="s">
        <v>120</v>
      </c>
      <c r="C12" s="137"/>
      <c r="D12" s="137"/>
      <c r="E12" s="138">
        <f>D6*(1-E11)</f>
        <v>4.5072624999999991E-2</v>
      </c>
      <c r="F12" s="133"/>
    </row>
    <row r="13" spans="1:6" ht="17.25" thickBot="1">
      <c r="A13" s="136"/>
      <c r="B13" s="137"/>
      <c r="C13" s="137"/>
      <c r="D13" s="137"/>
      <c r="E13" s="137"/>
      <c r="F13" s="139"/>
    </row>
    <row r="14" spans="1:6" ht="17.25" thickBot="1">
      <c r="A14" s="131"/>
      <c r="B14" s="132"/>
      <c r="C14" s="132"/>
      <c r="D14" s="132"/>
      <c r="E14" s="132"/>
      <c r="F14" s="133"/>
    </row>
    <row r="15" spans="1:6" ht="17.25">
      <c r="A15" s="131"/>
      <c r="B15" s="140" t="s">
        <v>111</v>
      </c>
      <c r="C15" s="153"/>
      <c r="D15" s="153"/>
      <c r="E15" s="154"/>
      <c r="F15" s="133"/>
    </row>
    <row r="16" spans="1:6" ht="17.25">
      <c r="A16" s="131"/>
      <c r="B16" s="144"/>
      <c r="C16" s="145" t="s">
        <v>65</v>
      </c>
      <c r="D16" s="145" t="s">
        <v>66</v>
      </c>
      <c r="E16" s="146" t="s">
        <v>67</v>
      </c>
      <c r="F16" s="133"/>
    </row>
    <row r="17" spans="1:6">
      <c r="A17" s="131"/>
      <c r="B17" s="147" t="s">
        <v>68</v>
      </c>
      <c r="C17" s="155">
        <v>0.46600000000000003</v>
      </c>
      <c r="D17" s="155">
        <v>6.2399999999999997E-2</v>
      </c>
      <c r="E17" s="156">
        <f>C17*D17</f>
        <v>2.9078400000000001E-2</v>
      </c>
      <c r="F17" s="133"/>
    </row>
    <row r="18" spans="1:6">
      <c r="A18" s="131"/>
      <c r="B18" s="147" t="s">
        <v>69</v>
      </c>
      <c r="C18" s="157">
        <f>1-C17</f>
        <v>0.53400000000000003</v>
      </c>
      <c r="D18" s="158">
        <v>9.9900000000000003E-2</v>
      </c>
      <c r="E18" s="156">
        <f>C18*D18</f>
        <v>5.3346600000000008E-2</v>
      </c>
      <c r="F18" s="133"/>
    </row>
    <row r="19" spans="1:6" ht="18" thickBot="1">
      <c r="A19" s="131"/>
      <c r="B19" s="159" t="s">
        <v>71</v>
      </c>
      <c r="C19" s="160"/>
      <c r="D19" s="160"/>
      <c r="E19" s="161">
        <f>SUM(E17:E18)</f>
        <v>8.2425000000000012E-2</v>
      </c>
      <c r="F19" s="133"/>
    </row>
    <row r="20" spans="1:6" ht="17.25" thickBot="1">
      <c r="A20" s="131"/>
      <c r="B20" s="132"/>
      <c r="C20" s="132"/>
      <c r="D20" s="132"/>
      <c r="E20" s="132"/>
      <c r="F20" s="133"/>
    </row>
    <row r="21" spans="1:6" ht="17.25">
      <c r="A21" s="131"/>
      <c r="B21" s="140" t="s">
        <v>113</v>
      </c>
      <c r="C21" s="153"/>
      <c r="D21" s="153"/>
      <c r="E21" s="154"/>
      <c r="F21" s="133"/>
    </row>
    <row r="22" spans="1:6" ht="17.25">
      <c r="A22" s="131"/>
      <c r="B22" s="144"/>
      <c r="C22" s="145" t="s">
        <v>65</v>
      </c>
      <c r="D22" s="145" t="s">
        <v>66</v>
      </c>
      <c r="E22" s="146" t="s">
        <v>67</v>
      </c>
      <c r="F22" s="133"/>
    </row>
    <row r="23" spans="1:6">
      <c r="A23" s="131"/>
      <c r="B23" s="147" t="s">
        <v>68</v>
      </c>
      <c r="C23" s="155">
        <v>0.47</v>
      </c>
      <c r="D23" s="155">
        <v>6.6299999999999998E-2</v>
      </c>
      <c r="E23" s="156">
        <f>C23*D23</f>
        <v>3.1160999999999998E-2</v>
      </c>
      <c r="F23" s="133"/>
    </row>
    <row r="24" spans="1:6">
      <c r="A24" s="131"/>
      <c r="B24" s="147" t="s">
        <v>69</v>
      </c>
      <c r="C24" s="157">
        <f>1-C23</f>
        <v>0.53</v>
      </c>
      <c r="D24" s="158">
        <v>9.9900000000000003E-2</v>
      </c>
      <c r="E24" s="156">
        <f>C24*D24</f>
        <v>5.2947000000000001E-2</v>
      </c>
      <c r="F24" s="133"/>
    </row>
    <row r="25" spans="1:6" ht="18" thickBot="1">
      <c r="A25" s="131"/>
      <c r="B25" s="159" t="s">
        <v>71</v>
      </c>
      <c r="C25" s="160"/>
      <c r="D25" s="160"/>
      <c r="E25" s="161">
        <f>SUM(E23:E24)</f>
        <v>8.4108000000000002E-2</v>
      </c>
      <c r="F25" s="133"/>
    </row>
    <row r="26" spans="1:6" ht="17.25" thickBot="1">
      <c r="A26" s="131"/>
      <c r="B26" s="132"/>
      <c r="C26" s="132"/>
      <c r="D26" s="132"/>
      <c r="E26" s="132"/>
      <c r="F26" s="133"/>
    </row>
    <row r="27" spans="1:6" ht="17.25">
      <c r="A27" s="131"/>
      <c r="B27" s="140" t="s">
        <v>114</v>
      </c>
      <c r="C27" s="153"/>
      <c r="D27" s="153"/>
      <c r="E27" s="154"/>
      <c r="F27" s="133"/>
    </row>
    <row r="28" spans="1:6" ht="17.25">
      <c r="A28" s="131"/>
      <c r="B28" s="144"/>
      <c r="C28" s="145" t="s">
        <v>65</v>
      </c>
      <c r="D28" s="145" t="s">
        <v>66</v>
      </c>
      <c r="E28" s="146" t="s">
        <v>67</v>
      </c>
      <c r="F28" s="133"/>
    </row>
    <row r="29" spans="1:6">
      <c r="A29" s="131"/>
      <c r="B29" s="147" t="s">
        <v>68</v>
      </c>
      <c r="C29" s="155">
        <v>0.45</v>
      </c>
      <c r="D29" s="155">
        <v>6.9900000000000004E-2</v>
      </c>
      <c r="E29" s="156">
        <f>C29*D29</f>
        <v>3.1455000000000004E-2</v>
      </c>
      <c r="F29" s="133"/>
    </row>
    <row r="30" spans="1:6">
      <c r="A30" s="131"/>
      <c r="B30" s="147" t="s">
        <v>69</v>
      </c>
      <c r="C30" s="157">
        <f>1-C29</f>
        <v>0.55000000000000004</v>
      </c>
      <c r="D30" s="158">
        <v>9.9900000000000003E-2</v>
      </c>
      <c r="E30" s="156">
        <f>C30*D30</f>
        <v>5.4945000000000008E-2</v>
      </c>
      <c r="F30" s="133"/>
    </row>
    <row r="31" spans="1:6" ht="18" thickBot="1">
      <c r="A31" s="131"/>
      <c r="B31" s="159" t="s">
        <v>71</v>
      </c>
      <c r="C31" s="160"/>
      <c r="D31" s="160"/>
      <c r="E31" s="161">
        <f>SUM(E29:E30)</f>
        <v>8.6400000000000005E-2</v>
      </c>
      <c r="F31" s="133"/>
    </row>
    <row r="32" spans="1:6" ht="17.25" thickBot="1">
      <c r="A32" s="131"/>
      <c r="B32" s="132"/>
      <c r="C32" s="132"/>
      <c r="D32" s="132"/>
      <c r="E32" s="132"/>
      <c r="F32" s="133"/>
    </row>
    <row r="33" spans="1:6" ht="17.25">
      <c r="A33" s="131"/>
      <c r="B33" s="140" t="s">
        <v>112</v>
      </c>
      <c r="C33" s="153"/>
      <c r="D33" s="153"/>
      <c r="E33" s="154"/>
      <c r="F33" s="133"/>
    </row>
    <row r="34" spans="1:6" ht="17.25">
      <c r="A34" s="131"/>
      <c r="B34" s="144"/>
      <c r="C34" s="145" t="s">
        <v>65</v>
      </c>
      <c r="D34" s="145" t="s">
        <v>66</v>
      </c>
      <c r="E34" s="146" t="s">
        <v>67</v>
      </c>
      <c r="F34" s="133"/>
    </row>
    <row r="35" spans="1:6">
      <c r="A35" s="131"/>
      <c r="B35" s="147" t="s">
        <v>68</v>
      </c>
      <c r="C35" s="155">
        <v>0.48649999999999999</v>
      </c>
      <c r="D35" s="155">
        <v>6.6799999999999998E-2</v>
      </c>
      <c r="E35" s="156">
        <f>C35*D35</f>
        <v>3.2498199999999998E-2</v>
      </c>
      <c r="F35" s="133"/>
    </row>
    <row r="36" spans="1:6">
      <c r="A36" s="131"/>
      <c r="B36" s="147" t="s">
        <v>69</v>
      </c>
      <c r="C36" s="157">
        <f>1-C35</f>
        <v>0.51350000000000007</v>
      </c>
      <c r="D36" s="158">
        <v>9.9900000000000003E-2</v>
      </c>
      <c r="E36" s="156">
        <f>C36*D36</f>
        <v>5.1298650000000008E-2</v>
      </c>
      <c r="F36" s="133"/>
    </row>
    <row r="37" spans="1:6" ht="18" thickBot="1">
      <c r="A37" s="131"/>
      <c r="B37" s="159" t="s">
        <v>71</v>
      </c>
      <c r="C37" s="160"/>
      <c r="D37" s="160"/>
      <c r="E37" s="161">
        <f>SUM(E35:E36)</f>
        <v>8.3796850000000006E-2</v>
      </c>
      <c r="F37" s="133"/>
    </row>
    <row r="38" spans="1:6" ht="17.25" thickBot="1">
      <c r="A38" s="131"/>
      <c r="B38" s="132"/>
      <c r="C38" s="132"/>
      <c r="D38" s="132"/>
      <c r="E38" s="132"/>
      <c r="F38" s="133"/>
    </row>
    <row r="39" spans="1:6" ht="17.25">
      <c r="A39" s="131"/>
      <c r="B39" s="140" t="s">
        <v>115</v>
      </c>
      <c r="C39" s="153"/>
      <c r="D39" s="153"/>
      <c r="E39" s="154"/>
      <c r="F39" s="133"/>
    </row>
    <row r="40" spans="1:6" ht="17.25">
      <c r="A40" s="131"/>
      <c r="B40" s="144"/>
      <c r="C40" s="145" t="s">
        <v>65</v>
      </c>
      <c r="D40" s="145" t="s">
        <v>66</v>
      </c>
      <c r="E40" s="146" t="s">
        <v>67</v>
      </c>
      <c r="F40" s="133"/>
    </row>
    <row r="41" spans="1:6">
      <c r="A41" s="131"/>
      <c r="B41" s="147" t="s">
        <v>68</v>
      </c>
      <c r="C41" s="155">
        <v>0.43</v>
      </c>
      <c r="D41" s="155">
        <v>8.1199999999999994E-2</v>
      </c>
      <c r="E41" s="156">
        <f>C41*D41</f>
        <v>3.4915999999999996E-2</v>
      </c>
      <c r="F41" s="133"/>
    </row>
    <row r="42" spans="1:6">
      <c r="A42" s="131"/>
      <c r="B42" s="147" t="s">
        <v>69</v>
      </c>
      <c r="C42" s="157">
        <f>1-C41</f>
        <v>0.57000000000000006</v>
      </c>
      <c r="D42" s="158">
        <v>9.7900000000000001E-2</v>
      </c>
      <c r="E42" s="156">
        <f>C42*D42</f>
        <v>5.5803000000000005E-2</v>
      </c>
      <c r="F42" s="133"/>
    </row>
    <row r="43" spans="1:6" ht="18" thickBot="1">
      <c r="A43" s="131"/>
      <c r="B43" s="159" t="s">
        <v>71</v>
      </c>
      <c r="C43" s="160"/>
      <c r="D43" s="160"/>
      <c r="E43" s="161">
        <f>SUM(E41:E42)</f>
        <v>9.0718999999999994E-2</v>
      </c>
      <c r="F43" s="133"/>
    </row>
    <row r="44" spans="1:6" ht="17.25" thickBot="1">
      <c r="A44" s="131"/>
      <c r="B44" s="132"/>
      <c r="C44" s="132"/>
      <c r="D44" s="132"/>
      <c r="E44" s="132"/>
      <c r="F44" s="133"/>
    </row>
    <row r="45" spans="1:6" ht="17.25">
      <c r="A45" s="131"/>
      <c r="B45" s="140" t="s">
        <v>116</v>
      </c>
      <c r="C45" s="153"/>
      <c r="D45" s="153"/>
      <c r="E45" s="154"/>
      <c r="F45" s="133"/>
    </row>
    <row r="46" spans="1:6" ht="17.25">
      <c r="A46" s="131"/>
      <c r="B46" s="144"/>
      <c r="C46" s="145" t="s">
        <v>65</v>
      </c>
      <c r="D46" s="145" t="s">
        <v>66</v>
      </c>
      <c r="E46" s="146" t="s">
        <v>67</v>
      </c>
      <c r="F46" s="133"/>
    </row>
    <row r="47" spans="1:6">
      <c r="A47" s="131"/>
      <c r="B47" s="147" t="s">
        <v>68</v>
      </c>
      <c r="C47" s="155">
        <v>0.37</v>
      </c>
      <c r="D47" s="155">
        <v>6.2640000000000001E-2</v>
      </c>
      <c r="E47" s="156">
        <f>C47*D47</f>
        <v>2.3176800000000001E-2</v>
      </c>
      <c r="F47" s="133"/>
    </row>
    <row r="48" spans="1:6">
      <c r="A48" s="131"/>
      <c r="B48" s="147" t="s">
        <v>69</v>
      </c>
      <c r="C48" s="157">
        <f>1-C47</f>
        <v>0.63</v>
      </c>
      <c r="D48" s="158">
        <v>9.7900000000000001E-2</v>
      </c>
      <c r="E48" s="156">
        <f>C48*D48</f>
        <v>6.1677000000000003E-2</v>
      </c>
      <c r="F48" s="133"/>
    </row>
    <row r="49" spans="1:6" ht="18" thickBot="1">
      <c r="A49" s="131"/>
      <c r="B49" s="159" t="s">
        <v>71</v>
      </c>
      <c r="C49" s="160"/>
      <c r="D49" s="160"/>
      <c r="E49" s="161">
        <f>SUM(E47:E48)</f>
        <v>8.4853800000000007E-2</v>
      </c>
      <c r="F49" s="133"/>
    </row>
    <row r="50" spans="1:6" ht="17.25" thickBot="1">
      <c r="A50" s="131"/>
      <c r="B50" s="132"/>
      <c r="C50" s="132"/>
      <c r="D50" s="132"/>
      <c r="E50" s="132"/>
      <c r="F50" s="133"/>
    </row>
    <row r="51" spans="1:6" ht="17.25">
      <c r="A51" s="131"/>
      <c r="B51" s="140" t="s">
        <v>117</v>
      </c>
      <c r="C51" s="153"/>
      <c r="D51" s="153"/>
      <c r="E51" s="154"/>
      <c r="F51" s="133"/>
    </row>
    <row r="52" spans="1:6" ht="17.25">
      <c r="A52" s="131"/>
      <c r="B52" s="144"/>
      <c r="C52" s="145" t="s">
        <v>65</v>
      </c>
      <c r="D52" s="145" t="s">
        <v>66</v>
      </c>
      <c r="E52" s="146" t="s">
        <v>67</v>
      </c>
      <c r="F52" s="133"/>
    </row>
    <row r="53" spans="1:6">
      <c r="A53" s="131"/>
      <c r="B53" s="147" t="s">
        <v>68</v>
      </c>
      <c r="C53" s="155">
        <v>0.37</v>
      </c>
      <c r="D53" s="155">
        <v>7.0499999999999993E-2</v>
      </c>
      <c r="E53" s="156">
        <f>D53*C53</f>
        <v>2.6084999999999997E-2</v>
      </c>
      <c r="F53" s="133"/>
    </row>
    <row r="54" spans="1:6">
      <c r="A54" s="131"/>
      <c r="B54" s="147" t="s">
        <v>69</v>
      </c>
      <c r="C54" s="157">
        <f>1-C53</f>
        <v>0.63</v>
      </c>
      <c r="D54" s="158">
        <f>E54/C54</f>
        <v>9.5261904761904756E-2</v>
      </c>
      <c r="E54" s="156">
        <f>E55-E53</f>
        <v>6.0014999999999999E-2</v>
      </c>
      <c r="F54" s="133"/>
    </row>
    <row r="55" spans="1:6" ht="18" thickBot="1">
      <c r="A55" s="131"/>
      <c r="B55" s="159" t="s">
        <v>71</v>
      </c>
      <c r="C55" s="160"/>
      <c r="D55" s="160"/>
      <c r="E55" s="163">
        <v>8.6099999999999996E-2</v>
      </c>
      <c r="F55" s="133"/>
    </row>
    <row r="56" spans="1:6" ht="17.25" thickBot="1">
      <c r="A56" s="131"/>
      <c r="B56" s="132"/>
      <c r="C56" s="132"/>
      <c r="D56" s="132"/>
      <c r="E56" s="132"/>
      <c r="F56" s="133"/>
    </row>
    <row r="57" spans="1:6" ht="17.25">
      <c r="A57" s="131"/>
      <c r="B57" s="140" t="s">
        <v>118</v>
      </c>
      <c r="C57" s="153"/>
      <c r="D57" s="153"/>
      <c r="E57" s="154"/>
      <c r="F57" s="133"/>
    </row>
    <row r="58" spans="1:6" ht="17.25">
      <c r="A58" s="131"/>
      <c r="B58" s="144"/>
      <c r="C58" s="145" t="s">
        <v>65</v>
      </c>
      <c r="D58" s="145" t="s">
        <v>66</v>
      </c>
      <c r="E58" s="146" t="s">
        <v>67</v>
      </c>
      <c r="F58" s="133"/>
    </row>
    <row r="59" spans="1:6">
      <c r="A59" s="131"/>
      <c r="B59" s="147" t="s">
        <v>68</v>
      </c>
      <c r="C59" s="155">
        <v>0.3</v>
      </c>
      <c r="D59" s="155">
        <v>7.4999999999999997E-2</v>
      </c>
      <c r="E59" s="156">
        <f>C59*D59</f>
        <v>2.2499999999999999E-2</v>
      </c>
      <c r="F59" s="133"/>
    </row>
    <row r="60" spans="1:6">
      <c r="A60" s="131"/>
      <c r="B60" s="147" t="s">
        <v>69</v>
      </c>
      <c r="C60" s="157">
        <f>1-C59</f>
        <v>0.7</v>
      </c>
      <c r="D60" s="158">
        <v>9.7900000000000001E-2</v>
      </c>
      <c r="E60" s="156">
        <f>C60*D60</f>
        <v>6.8529999999999994E-2</v>
      </c>
      <c r="F60" s="133"/>
    </row>
    <row r="61" spans="1:6" ht="18" thickBot="1">
      <c r="A61" s="131"/>
      <c r="B61" s="159" t="s">
        <v>71</v>
      </c>
      <c r="C61" s="160"/>
      <c r="D61" s="160"/>
      <c r="E61" s="161">
        <f>SUM(E59:E60)</f>
        <v>9.103E-2</v>
      </c>
      <c r="F61" s="133"/>
    </row>
    <row r="62" spans="1:6" ht="17.25" thickBot="1">
      <c r="A62" s="136"/>
      <c r="B62" s="137"/>
      <c r="C62" s="137"/>
      <c r="D62" s="137"/>
      <c r="E62" s="137"/>
      <c r="F62" s="139"/>
    </row>
  </sheetData>
  <sheetProtection algorithmName="SHA-512" hashValue="+giiF/in8QbbtE3/mBflGjnoYtDbnY+RA6nD99ARSG0POrP5qnARIAIOiJzRsOb05IRko+ccpptsUVKxqSN+6w==" saltValue="hbJm5bIOAyI7T/nQI/9mUw==" spinCount="100000" sheet="1" objects="1" scenarios="1"/>
  <pageMargins left="0.7" right="0.7" top="0.75" bottom="0.75" header="0.3" footer="0.3"/>
  <pageSetup scale="98" orientation="portrait"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B1:I74"/>
  <sheetViews>
    <sheetView workbookViewId="0"/>
  </sheetViews>
  <sheetFormatPr defaultRowHeight="15"/>
  <cols>
    <col min="1" max="1" width="2.7109375" customWidth="1"/>
    <col min="2" max="2" width="30" customWidth="1"/>
    <col min="3" max="3" width="2.7109375" customWidth="1"/>
    <col min="4" max="4" width="26.7109375" customWidth="1"/>
    <col min="5" max="5" width="32.7109375" customWidth="1"/>
    <col min="6" max="6" width="2.7109375" customWidth="1"/>
    <col min="7" max="9" width="32.7109375" customWidth="1"/>
    <col min="11" max="11" width="29.85546875" customWidth="1"/>
    <col min="12" max="12" width="30.140625" customWidth="1"/>
  </cols>
  <sheetData>
    <row r="1" spans="2:9" ht="15.75" thickBot="1"/>
    <row r="2" spans="2:9" ht="21.75" thickBot="1">
      <c r="B2" s="78" t="s">
        <v>2</v>
      </c>
      <c r="D2" s="78" t="s">
        <v>2</v>
      </c>
      <c r="E2" s="78" t="s">
        <v>132</v>
      </c>
      <c r="G2" s="78" t="s">
        <v>2</v>
      </c>
      <c r="H2" s="78" t="s">
        <v>89</v>
      </c>
      <c r="I2" s="78" t="s">
        <v>88</v>
      </c>
    </row>
    <row r="3" spans="2:9" ht="16.5" thickTop="1" thickBot="1">
      <c r="B3" s="30" t="s">
        <v>3</v>
      </c>
      <c r="D3" s="37" t="s">
        <v>3</v>
      </c>
      <c r="E3" s="37" t="s">
        <v>84</v>
      </c>
      <c r="G3" s="37" t="s">
        <v>3</v>
      </c>
      <c r="H3" s="37" t="s">
        <v>87</v>
      </c>
      <c r="I3" s="37" t="s">
        <v>88</v>
      </c>
    </row>
    <row r="4" spans="2:9" ht="16.5" thickTop="1" thickBot="1">
      <c r="B4" s="29" t="s">
        <v>4</v>
      </c>
      <c r="D4" s="32" t="s">
        <v>3</v>
      </c>
      <c r="E4" s="32" t="s">
        <v>85</v>
      </c>
      <c r="G4" s="32" t="s">
        <v>3</v>
      </c>
      <c r="H4" s="32" t="s">
        <v>63</v>
      </c>
      <c r="I4" s="32" t="s">
        <v>101</v>
      </c>
    </row>
    <row r="5" spans="2:9" ht="16.5" thickTop="1" thickBot="1">
      <c r="B5" s="30" t="s">
        <v>7</v>
      </c>
      <c r="D5" s="32" t="s">
        <v>3</v>
      </c>
      <c r="E5" s="32" t="s">
        <v>82</v>
      </c>
      <c r="G5" s="32" t="s">
        <v>3</v>
      </c>
      <c r="H5" s="32" t="s">
        <v>101</v>
      </c>
      <c r="I5" s="32"/>
    </row>
    <row r="6" spans="2:9" ht="16.5" thickTop="1" thickBot="1">
      <c r="B6" s="29" t="s">
        <v>10</v>
      </c>
      <c r="D6" s="32" t="s">
        <v>3</v>
      </c>
      <c r="E6" s="32" t="s">
        <v>83</v>
      </c>
      <c r="G6" s="38" t="s">
        <v>4</v>
      </c>
      <c r="H6" s="38" t="s">
        <v>87</v>
      </c>
      <c r="I6" s="38" t="s">
        <v>88</v>
      </c>
    </row>
    <row r="7" spans="2:9" ht="16.5" thickTop="1" thickBot="1">
      <c r="B7" s="30" t="s">
        <v>0</v>
      </c>
      <c r="D7" s="33" t="s">
        <v>3</v>
      </c>
      <c r="E7" s="33" t="s">
        <v>86</v>
      </c>
      <c r="G7" s="31" t="s">
        <v>4</v>
      </c>
      <c r="H7" s="31" t="s">
        <v>63</v>
      </c>
      <c r="I7" s="31" t="s">
        <v>101</v>
      </c>
    </row>
    <row r="8" spans="2:9" ht="16.5" thickTop="1" thickBot="1">
      <c r="B8" s="29" t="s">
        <v>6</v>
      </c>
      <c r="D8" s="33" t="s">
        <v>3</v>
      </c>
      <c r="E8" s="33" t="s">
        <v>105</v>
      </c>
      <c r="G8" s="31" t="s">
        <v>4</v>
      </c>
      <c r="H8" s="31" t="s">
        <v>101</v>
      </c>
      <c r="I8" s="31"/>
    </row>
    <row r="9" spans="2:9" ht="16.5" thickTop="1" thickBot="1">
      <c r="B9" s="30" t="s">
        <v>8</v>
      </c>
      <c r="D9" s="38" t="s">
        <v>4</v>
      </c>
      <c r="E9" s="38" t="s">
        <v>84</v>
      </c>
      <c r="G9" s="37" t="s">
        <v>7</v>
      </c>
      <c r="H9" s="37" t="s">
        <v>87</v>
      </c>
      <c r="I9" s="37" t="s">
        <v>88</v>
      </c>
    </row>
    <row r="10" spans="2:9" ht="16.5" thickTop="1" thickBot="1">
      <c r="B10" s="29" t="s">
        <v>5</v>
      </c>
      <c r="D10" s="31" t="s">
        <v>4</v>
      </c>
      <c r="E10" s="31" t="s">
        <v>85</v>
      </c>
      <c r="G10" s="32" t="s">
        <v>7</v>
      </c>
      <c r="H10" s="32" t="s">
        <v>63</v>
      </c>
      <c r="I10" s="32" t="s">
        <v>101</v>
      </c>
    </row>
    <row r="11" spans="2:9" ht="16.5" thickTop="1" thickBot="1">
      <c r="B11" s="30" t="s">
        <v>9</v>
      </c>
      <c r="D11" s="31" t="s">
        <v>4</v>
      </c>
      <c r="E11" s="31" t="s">
        <v>82</v>
      </c>
      <c r="G11" s="32" t="s">
        <v>7</v>
      </c>
      <c r="H11" s="32" t="s">
        <v>101</v>
      </c>
      <c r="I11" s="32"/>
    </row>
    <row r="12" spans="2:9" ht="15.75" thickBot="1">
      <c r="B12" s="29" t="s">
        <v>11</v>
      </c>
      <c r="D12" s="31" t="s">
        <v>4</v>
      </c>
      <c r="E12" s="31" t="s">
        <v>83</v>
      </c>
      <c r="G12" s="38" t="s">
        <v>10</v>
      </c>
      <c r="H12" s="38" t="s">
        <v>87</v>
      </c>
      <c r="I12" s="38" t="s">
        <v>88</v>
      </c>
    </row>
    <row r="13" spans="2:9" ht="15.75" thickBot="1">
      <c r="B13" s="30" t="s">
        <v>96</v>
      </c>
      <c r="D13" s="31" t="s">
        <v>4</v>
      </c>
      <c r="E13" s="31" t="s">
        <v>86</v>
      </c>
      <c r="G13" s="31" t="s">
        <v>10</v>
      </c>
      <c r="H13" s="31" t="s">
        <v>63</v>
      </c>
      <c r="I13" s="31" t="s">
        <v>101</v>
      </c>
    </row>
    <row r="14" spans="2:9" ht="15.75" thickBot="1">
      <c r="B14" s="29" t="s">
        <v>97</v>
      </c>
      <c r="D14" s="31" t="s">
        <v>4</v>
      </c>
      <c r="E14" s="31" t="s">
        <v>105</v>
      </c>
      <c r="G14" s="31" t="s">
        <v>10</v>
      </c>
      <c r="H14" s="31" t="s">
        <v>101</v>
      </c>
      <c r="I14" s="31"/>
    </row>
    <row r="15" spans="2:9" ht="16.5" thickTop="1" thickBot="1">
      <c r="B15" s="30" t="s">
        <v>98</v>
      </c>
      <c r="D15" s="37" t="s">
        <v>7</v>
      </c>
      <c r="E15" s="37" t="s">
        <v>84</v>
      </c>
      <c r="G15" s="39" t="s">
        <v>0</v>
      </c>
      <c r="H15" s="39" t="s">
        <v>87</v>
      </c>
      <c r="I15" s="39" t="s">
        <v>88</v>
      </c>
    </row>
    <row r="16" spans="2:9" ht="16.5" thickTop="1" thickBot="1">
      <c r="D16" s="32" t="s">
        <v>7</v>
      </c>
      <c r="E16" s="32" t="s">
        <v>85</v>
      </c>
      <c r="G16" s="32" t="s">
        <v>0</v>
      </c>
      <c r="H16" s="32" t="s">
        <v>63</v>
      </c>
      <c r="I16" s="32" t="s">
        <v>101</v>
      </c>
    </row>
    <row r="17" spans="4:9" ht="16.5" thickTop="1" thickBot="1">
      <c r="D17" s="32" t="s">
        <v>7</v>
      </c>
      <c r="E17" s="32" t="s">
        <v>82</v>
      </c>
      <c r="G17" s="32" t="s">
        <v>0</v>
      </c>
      <c r="H17" s="32" t="s">
        <v>101</v>
      </c>
      <c r="I17" s="32"/>
    </row>
    <row r="18" spans="4:9" ht="16.5" thickTop="1" thickBot="1">
      <c r="D18" s="32" t="s">
        <v>7</v>
      </c>
      <c r="E18" s="32" t="s">
        <v>83</v>
      </c>
      <c r="G18" s="38" t="s">
        <v>6</v>
      </c>
      <c r="H18" s="38" t="s">
        <v>87</v>
      </c>
      <c r="I18" s="38" t="s">
        <v>88</v>
      </c>
    </row>
    <row r="19" spans="4:9" ht="16.5" thickTop="1" thickBot="1">
      <c r="D19" s="33" t="s">
        <v>7</v>
      </c>
      <c r="E19" s="33" t="s">
        <v>86</v>
      </c>
      <c r="G19" s="31" t="s">
        <v>6</v>
      </c>
      <c r="H19" s="31" t="s">
        <v>63</v>
      </c>
      <c r="I19" s="31" t="s">
        <v>101</v>
      </c>
    </row>
    <row r="20" spans="4:9" ht="16.5" thickTop="1" thickBot="1">
      <c r="D20" s="33" t="s">
        <v>7</v>
      </c>
      <c r="E20" s="33" t="s">
        <v>105</v>
      </c>
      <c r="G20" s="31" t="s">
        <v>6</v>
      </c>
      <c r="H20" s="31" t="s">
        <v>101</v>
      </c>
      <c r="I20" s="31"/>
    </row>
    <row r="21" spans="4:9" ht="16.5" thickTop="1" thickBot="1">
      <c r="D21" s="38" t="s">
        <v>10</v>
      </c>
      <c r="E21" s="38" t="s">
        <v>84</v>
      </c>
      <c r="G21" s="39" t="s">
        <v>8</v>
      </c>
      <c r="H21" s="39" t="s">
        <v>87</v>
      </c>
      <c r="I21" s="39" t="s">
        <v>88</v>
      </c>
    </row>
    <row r="22" spans="4:9" ht="16.5" thickTop="1" thickBot="1">
      <c r="D22" s="31" t="s">
        <v>10</v>
      </c>
      <c r="E22" s="31" t="s">
        <v>85</v>
      </c>
      <c r="G22" s="32" t="s">
        <v>8</v>
      </c>
      <c r="H22" s="32" t="s">
        <v>63</v>
      </c>
      <c r="I22" s="32" t="s">
        <v>101</v>
      </c>
    </row>
    <row r="23" spans="4:9" ht="16.5" thickTop="1" thickBot="1">
      <c r="D23" s="31" t="s">
        <v>10</v>
      </c>
      <c r="E23" s="31" t="s">
        <v>82</v>
      </c>
      <c r="G23" s="32" t="s">
        <v>8</v>
      </c>
      <c r="H23" s="32" t="s">
        <v>101</v>
      </c>
      <c r="I23" s="32"/>
    </row>
    <row r="24" spans="4:9" ht="15.75" thickBot="1">
      <c r="D24" s="31" t="s">
        <v>10</v>
      </c>
      <c r="E24" s="31" t="s">
        <v>83</v>
      </c>
      <c r="G24" s="38" t="s">
        <v>5</v>
      </c>
      <c r="H24" s="38" t="s">
        <v>87</v>
      </c>
      <c r="I24" s="38" t="s">
        <v>88</v>
      </c>
    </row>
    <row r="25" spans="4:9" ht="15.75" thickBot="1">
      <c r="D25" s="31" t="s">
        <v>10</v>
      </c>
      <c r="E25" s="31" t="s">
        <v>86</v>
      </c>
      <c r="G25" s="31" t="s">
        <v>5</v>
      </c>
      <c r="H25" s="31" t="s">
        <v>63</v>
      </c>
      <c r="I25" s="31" t="s">
        <v>101</v>
      </c>
    </row>
    <row r="26" spans="4:9" ht="15.75" thickBot="1">
      <c r="D26" s="31" t="s">
        <v>10</v>
      </c>
      <c r="E26" s="31" t="s">
        <v>105</v>
      </c>
      <c r="G26" s="31" t="s">
        <v>5</v>
      </c>
      <c r="H26" s="31" t="s">
        <v>101</v>
      </c>
      <c r="I26" s="31"/>
    </row>
    <row r="27" spans="4:9" ht="16.5" thickTop="1" thickBot="1">
      <c r="D27" s="39" t="s">
        <v>0</v>
      </c>
      <c r="E27" s="39" t="s">
        <v>84</v>
      </c>
      <c r="G27" s="39" t="s">
        <v>9</v>
      </c>
      <c r="H27" s="39" t="s">
        <v>87</v>
      </c>
      <c r="I27" s="39" t="s">
        <v>88</v>
      </c>
    </row>
    <row r="28" spans="4:9" ht="16.5" thickTop="1" thickBot="1">
      <c r="D28" s="32" t="s">
        <v>0</v>
      </c>
      <c r="E28" s="32" t="s">
        <v>85</v>
      </c>
      <c r="G28" s="32" t="s">
        <v>9</v>
      </c>
      <c r="H28" s="32" t="s">
        <v>63</v>
      </c>
      <c r="I28" s="32" t="s">
        <v>101</v>
      </c>
    </row>
    <row r="29" spans="4:9" ht="16.5" thickTop="1" thickBot="1">
      <c r="D29" s="32" t="s">
        <v>0</v>
      </c>
      <c r="E29" s="32" t="s">
        <v>83</v>
      </c>
      <c r="G29" s="32" t="s">
        <v>9</v>
      </c>
      <c r="H29" s="32" t="s">
        <v>101</v>
      </c>
      <c r="I29" s="32"/>
    </row>
    <row r="30" spans="4:9" ht="16.5" thickTop="1" thickBot="1">
      <c r="D30" s="33" t="s">
        <v>0</v>
      </c>
      <c r="E30" s="33" t="s">
        <v>86</v>
      </c>
      <c r="G30" s="38" t="s">
        <v>11</v>
      </c>
      <c r="H30" s="38" t="s">
        <v>87</v>
      </c>
      <c r="I30" s="38" t="s">
        <v>88</v>
      </c>
    </row>
    <row r="31" spans="4:9" ht="16.5" thickTop="1" thickBot="1">
      <c r="D31" s="33" t="s">
        <v>0</v>
      </c>
      <c r="E31" s="33" t="s">
        <v>105</v>
      </c>
      <c r="G31" s="31" t="s">
        <v>11</v>
      </c>
      <c r="H31" s="31" t="s">
        <v>63</v>
      </c>
      <c r="I31" s="31" t="s">
        <v>101</v>
      </c>
    </row>
    <row r="32" spans="4:9" ht="15.75" thickBot="1">
      <c r="D32" s="38" t="s">
        <v>6</v>
      </c>
      <c r="E32" s="38" t="s">
        <v>84</v>
      </c>
      <c r="G32" s="31" t="s">
        <v>11</v>
      </c>
      <c r="H32" s="31" t="s">
        <v>101</v>
      </c>
      <c r="I32" s="31"/>
    </row>
    <row r="33" spans="4:9" ht="16.5" thickTop="1" thickBot="1">
      <c r="D33" s="31" t="s">
        <v>6</v>
      </c>
      <c r="E33" s="31" t="s">
        <v>85</v>
      </c>
      <c r="G33" s="39" t="s">
        <v>96</v>
      </c>
      <c r="H33" s="39" t="s">
        <v>87</v>
      </c>
      <c r="I33" s="39" t="s">
        <v>88</v>
      </c>
    </row>
    <row r="34" spans="4:9" ht="16.5" thickTop="1" thickBot="1">
      <c r="D34" s="31" t="s">
        <v>6</v>
      </c>
      <c r="E34" s="31" t="s">
        <v>83</v>
      </c>
      <c r="G34" s="32" t="s">
        <v>96</v>
      </c>
      <c r="H34" s="32" t="s">
        <v>63</v>
      </c>
      <c r="I34" s="32" t="s">
        <v>101</v>
      </c>
    </row>
    <row r="35" spans="4:9" ht="16.5" thickTop="1" thickBot="1">
      <c r="D35" s="31" t="s">
        <v>6</v>
      </c>
      <c r="E35" s="31" t="s">
        <v>86</v>
      </c>
      <c r="G35" s="32" t="s">
        <v>96</v>
      </c>
      <c r="H35" s="32" t="s">
        <v>101</v>
      </c>
      <c r="I35" s="32"/>
    </row>
    <row r="36" spans="4:9" ht="15.75" thickBot="1">
      <c r="D36" s="31" t="s">
        <v>6</v>
      </c>
      <c r="E36" s="31" t="s">
        <v>105</v>
      </c>
      <c r="G36" s="38" t="s">
        <v>97</v>
      </c>
      <c r="H36" s="38" t="s">
        <v>87</v>
      </c>
      <c r="I36" s="38" t="s">
        <v>88</v>
      </c>
    </row>
    <row r="37" spans="4:9" ht="16.5" thickTop="1" thickBot="1">
      <c r="D37" s="39" t="s">
        <v>8</v>
      </c>
      <c r="E37" s="39" t="s">
        <v>84</v>
      </c>
      <c r="G37" s="31" t="s">
        <v>97</v>
      </c>
      <c r="H37" s="31" t="s">
        <v>63</v>
      </c>
      <c r="I37" s="31" t="s">
        <v>101</v>
      </c>
    </row>
    <row r="38" spans="4:9" ht="16.5" thickTop="1" thickBot="1">
      <c r="D38" s="32" t="s">
        <v>8</v>
      </c>
      <c r="E38" s="32" t="s">
        <v>85</v>
      </c>
      <c r="G38" s="31" t="s">
        <v>97</v>
      </c>
      <c r="H38" s="31" t="s">
        <v>101</v>
      </c>
      <c r="I38" s="31"/>
    </row>
    <row r="39" spans="4:9" ht="16.5" thickTop="1" thickBot="1">
      <c r="D39" s="32" t="s">
        <v>8</v>
      </c>
      <c r="E39" s="32" t="s">
        <v>83</v>
      </c>
      <c r="G39" s="39" t="s">
        <v>98</v>
      </c>
      <c r="H39" s="39" t="s">
        <v>87</v>
      </c>
      <c r="I39" s="39" t="s">
        <v>88</v>
      </c>
    </row>
    <row r="40" spans="4:9" ht="16.5" thickTop="1" thickBot="1">
      <c r="D40" s="33" t="s">
        <v>8</v>
      </c>
      <c r="E40" s="33" t="s">
        <v>86</v>
      </c>
      <c r="G40" s="32" t="s">
        <v>98</v>
      </c>
      <c r="H40" s="32" t="s">
        <v>63</v>
      </c>
      <c r="I40" s="32" t="s">
        <v>101</v>
      </c>
    </row>
    <row r="41" spans="4:9" ht="16.5" thickTop="1" thickBot="1">
      <c r="D41" s="33" t="s">
        <v>8</v>
      </c>
      <c r="E41" s="33" t="s">
        <v>105</v>
      </c>
      <c r="G41" s="32" t="s">
        <v>98</v>
      </c>
      <c r="H41" s="32" t="s">
        <v>101</v>
      </c>
      <c r="I41" s="32"/>
    </row>
    <row r="42" spans="4:9" ht="15.75" thickBot="1">
      <c r="D42" s="38" t="s">
        <v>5</v>
      </c>
      <c r="E42" s="38" t="s">
        <v>84</v>
      </c>
    </row>
    <row r="43" spans="4:9" ht="15.75" thickBot="1">
      <c r="D43" s="31" t="s">
        <v>5</v>
      </c>
      <c r="E43" s="31" t="s">
        <v>85</v>
      </c>
    </row>
    <row r="44" spans="4:9" ht="15.75" thickBot="1">
      <c r="D44" s="31" t="s">
        <v>5</v>
      </c>
      <c r="E44" s="31" t="s">
        <v>83</v>
      </c>
    </row>
    <row r="45" spans="4:9" ht="15.75" thickBot="1">
      <c r="D45" s="31" t="s">
        <v>5</v>
      </c>
      <c r="E45" s="31" t="s">
        <v>86</v>
      </c>
    </row>
    <row r="46" spans="4:9" ht="15.75" thickBot="1">
      <c r="D46" s="31" t="s">
        <v>5</v>
      </c>
      <c r="E46" s="31" t="s">
        <v>105</v>
      </c>
    </row>
    <row r="47" spans="4:9" ht="16.5" thickTop="1" thickBot="1">
      <c r="D47" s="39" t="s">
        <v>9</v>
      </c>
      <c r="E47" s="39" t="s">
        <v>84</v>
      </c>
    </row>
    <row r="48" spans="4:9" ht="16.5" thickTop="1" thickBot="1">
      <c r="D48" s="32" t="s">
        <v>9</v>
      </c>
      <c r="E48" s="32" t="s">
        <v>85</v>
      </c>
    </row>
    <row r="49" spans="4:5" ht="16.5" thickTop="1" thickBot="1">
      <c r="D49" s="32" t="s">
        <v>9</v>
      </c>
      <c r="E49" s="32" t="s">
        <v>83</v>
      </c>
    </row>
    <row r="50" spans="4:5" ht="16.5" thickTop="1" thickBot="1">
      <c r="D50" s="33" t="s">
        <v>9</v>
      </c>
      <c r="E50" s="33" t="s">
        <v>86</v>
      </c>
    </row>
    <row r="51" spans="4:5" ht="16.5" thickTop="1" thickBot="1">
      <c r="D51" s="33" t="s">
        <v>9</v>
      </c>
      <c r="E51" s="33" t="s">
        <v>105</v>
      </c>
    </row>
    <row r="52" spans="4:5" ht="15.75" thickBot="1">
      <c r="D52" s="38" t="s">
        <v>11</v>
      </c>
      <c r="E52" s="38" t="s">
        <v>84</v>
      </c>
    </row>
    <row r="53" spans="4:5" ht="15.75" thickBot="1">
      <c r="D53" s="31" t="s">
        <v>11</v>
      </c>
      <c r="E53" s="31" t="s">
        <v>85</v>
      </c>
    </row>
    <row r="54" spans="4:5" ht="15.75" thickBot="1">
      <c r="D54" s="31" t="s">
        <v>11</v>
      </c>
      <c r="E54" s="31" t="s">
        <v>83</v>
      </c>
    </row>
    <row r="55" spans="4:5" ht="15.75" thickBot="1">
      <c r="D55" s="31" t="s">
        <v>11</v>
      </c>
      <c r="E55" s="31" t="s">
        <v>86</v>
      </c>
    </row>
    <row r="56" spans="4:5" ht="15.75" thickBot="1">
      <c r="D56" s="31" t="s">
        <v>11</v>
      </c>
      <c r="E56" s="31" t="s">
        <v>105</v>
      </c>
    </row>
    <row r="57" spans="4:5" ht="16.5" thickTop="1" thickBot="1">
      <c r="D57" s="39" t="s">
        <v>96</v>
      </c>
      <c r="E57" s="39" t="s">
        <v>84</v>
      </c>
    </row>
    <row r="58" spans="4:5" ht="16.5" thickTop="1" thickBot="1">
      <c r="D58" s="32" t="s">
        <v>96</v>
      </c>
      <c r="E58" s="32" t="s">
        <v>85</v>
      </c>
    </row>
    <row r="59" spans="4:5" ht="16.5" thickTop="1" thickBot="1">
      <c r="D59" s="32" t="s">
        <v>96</v>
      </c>
      <c r="E59" s="32" t="s">
        <v>82</v>
      </c>
    </row>
    <row r="60" spans="4:5" ht="16.5" thickTop="1" thickBot="1">
      <c r="D60" s="33" t="s">
        <v>96</v>
      </c>
      <c r="E60" s="33" t="s">
        <v>83</v>
      </c>
    </row>
    <row r="61" spans="4:5" ht="16.5" thickTop="1" thickBot="1">
      <c r="D61" s="33" t="s">
        <v>96</v>
      </c>
      <c r="E61" s="33" t="s">
        <v>86</v>
      </c>
    </row>
    <row r="62" spans="4:5" ht="16.5" thickTop="1" thickBot="1">
      <c r="D62" s="33" t="s">
        <v>96</v>
      </c>
      <c r="E62" s="33" t="s">
        <v>105</v>
      </c>
    </row>
    <row r="63" spans="4:5" ht="15.75" thickBot="1">
      <c r="D63" s="38" t="s">
        <v>97</v>
      </c>
      <c r="E63" s="38" t="s">
        <v>84</v>
      </c>
    </row>
    <row r="64" spans="4:5" ht="15.75" thickBot="1">
      <c r="D64" s="31" t="s">
        <v>97</v>
      </c>
      <c r="E64" s="31" t="s">
        <v>85</v>
      </c>
    </row>
    <row r="65" spans="4:5" ht="15.75" thickBot="1">
      <c r="D65" s="31" t="s">
        <v>97</v>
      </c>
      <c r="E65" s="31" t="s">
        <v>82</v>
      </c>
    </row>
    <row r="66" spans="4:5" ht="15.75" thickBot="1">
      <c r="D66" s="31" t="s">
        <v>97</v>
      </c>
      <c r="E66" s="31" t="s">
        <v>83</v>
      </c>
    </row>
    <row r="67" spans="4:5" ht="15.75" thickBot="1">
      <c r="D67" s="31" t="s">
        <v>97</v>
      </c>
      <c r="E67" s="31" t="s">
        <v>86</v>
      </c>
    </row>
    <row r="68" spans="4:5" ht="15.75" thickBot="1">
      <c r="D68" s="31" t="s">
        <v>97</v>
      </c>
      <c r="E68" s="31" t="s">
        <v>105</v>
      </c>
    </row>
    <row r="69" spans="4:5" ht="16.5" thickTop="1" thickBot="1">
      <c r="D69" s="39" t="s">
        <v>98</v>
      </c>
      <c r="E69" s="39" t="s">
        <v>84</v>
      </c>
    </row>
    <row r="70" spans="4:5" ht="16.5" thickTop="1" thickBot="1">
      <c r="D70" s="32" t="s">
        <v>98</v>
      </c>
      <c r="E70" s="32" t="s">
        <v>85</v>
      </c>
    </row>
    <row r="71" spans="4:5" ht="16.5" thickTop="1" thickBot="1">
      <c r="D71" s="32" t="s">
        <v>98</v>
      </c>
      <c r="E71" s="32" t="s">
        <v>82</v>
      </c>
    </row>
    <row r="72" spans="4:5" ht="16.5" thickTop="1" thickBot="1">
      <c r="D72" s="33" t="s">
        <v>98</v>
      </c>
      <c r="E72" s="33" t="s">
        <v>83</v>
      </c>
    </row>
    <row r="73" spans="4:5" ht="16.5" thickTop="1" thickBot="1">
      <c r="D73" s="33" t="s">
        <v>98</v>
      </c>
      <c r="E73" s="33" t="s">
        <v>86</v>
      </c>
    </row>
    <row r="74" spans="4:5" ht="16.5" thickTop="1" thickBot="1">
      <c r="D74" s="33" t="s">
        <v>98</v>
      </c>
      <c r="E74" s="33" t="s">
        <v>105</v>
      </c>
    </row>
  </sheetData>
  <sheetProtection algorithmName="SHA-512" hashValue="Vu/mDAKnOKhQ1Z9jVZZVexbKCK6ilcOBI1NW8u/WS297B2AUH2hOiDXPWBtPzK26MKaW/GTssaU7taMn0CF7Lg==" saltValue="XhGMzr1y9QRPUlnoSk26qA=="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B2"/>
  <sheetViews>
    <sheetView workbookViewId="0">
      <selection activeCell="D2" sqref="D2"/>
    </sheetView>
  </sheetViews>
  <sheetFormatPr defaultRowHeight="16.5"/>
  <cols>
    <col min="1" max="16384" width="9.140625" style="11"/>
  </cols>
  <sheetData>
    <row r="2" spans="2:2" ht="101.25">
      <c r="B2" s="44" t="s">
        <v>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R67"/>
  <sheetViews>
    <sheetView zoomScaleNormal="100" workbookViewId="0">
      <selection activeCell="E67" sqref="E67"/>
    </sheetView>
  </sheetViews>
  <sheetFormatPr defaultRowHeight="12.75"/>
  <cols>
    <col min="1" max="1" width="2.7109375" style="72" customWidth="1"/>
    <col min="2" max="2" width="48.140625" style="68" customWidth="1"/>
    <col min="3" max="42" width="9.7109375" style="68" customWidth="1"/>
    <col min="43" max="16384" width="9.140625" style="68"/>
  </cols>
  <sheetData>
    <row r="1" spans="2:44">
      <c r="AP1" s="69"/>
    </row>
    <row r="2" spans="2:44" ht="15">
      <c r="B2" s="41"/>
      <c r="C2" s="42" t="s">
        <v>94</v>
      </c>
      <c r="D2" s="42" t="s">
        <v>123</v>
      </c>
      <c r="AP2" s="69"/>
    </row>
    <row r="3" spans="2:44">
      <c r="B3" s="40" t="s">
        <v>59</v>
      </c>
      <c r="C3" s="43">
        <f ca="1">MAX(C59:AP59)</f>
        <v>0.30936292063136067</v>
      </c>
      <c r="D3" s="43">
        <f ca="1">SUM(C57:AP57)</f>
        <v>5.6868709918354536</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2:44" ht="13.5" thickBo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row>
    <row r="5" spans="2:44" ht="13.5" thickBot="1">
      <c r="B5" s="14" t="s">
        <v>29</v>
      </c>
      <c r="C5" s="15">
        <v>1</v>
      </c>
      <c r="D5" s="15">
        <f>C5+1</f>
        <v>2</v>
      </c>
      <c r="E5" s="15">
        <f t="shared" ref="E5:AP5" si="0">D5+1</f>
        <v>3</v>
      </c>
      <c r="F5" s="15">
        <f t="shared" si="0"/>
        <v>4</v>
      </c>
      <c r="G5" s="15">
        <f t="shared" si="0"/>
        <v>5</v>
      </c>
      <c r="H5" s="15">
        <f t="shared" si="0"/>
        <v>6</v>
      </c>
      <c r="I5" s="15">
        <f t="shared" si="0"/>
        <v>7</v>
      </c>
      <c r="J5" s="15">
        <f t="shared" si="0"/>
        <v>8</v>
      </c>
      <c r="K5" s="15">
        <f t="shared" si="0"/>
        <v>9</v>
      </c>
      <c r="L5" s="15">
        <f t="shared" si="0"/>
        <v>10</v>
      </c>
      <c r="M5" s="15">
        <f t="shared" si="0"/>
        <v>11</v>
      </c>
      <c r="N5" s="15">
        <f t="shared" si="0"/>
        <v>12</v>
      </c>
      <c r="O5" s="15">
        <f t="shared" si="0"/>
        <v>13</v>
      </c>
      <c r="P5" s="15">
        <f t="shared" si="0"/>
        <v>14</v>
      </c>
      <c r="Q5" s="15">
        <f t="shared" si="0"/>
        <v>15</v>
      </c>
      <c r="R5" s="15">
        <f t="shared" si="0"/>
        <v>16</v>
      </c>
      <c r="S5" s="15">
        <f t="shared" si="0"/>
        <v>17</v>
      </c>
      <c r="T5" s="15">
        <f t="shared" si="0"/>
        <v>18</v>
      </c>
      <c r="U5" s="15">
        <f t="shared" si="0"/>
        <v>19</v>
      </c>
      <c r="V5" s="15">
        <f t="shared" si="0"/>
        <v>20</v>
      </c>
      <c r="W5" s="15">
        <f t="shared" si="0"/>
        <v>21</v>
      </c>
      <c r="X5" s="15">
        <f t="shared" si="0"/>
        <v>22</v>
      </c>
      <c r="Y5" s="15">
        <f t="shared" si="0"/>
        <v>23</v>
      </c>
      <c r="Z5" s="15">
        <f t="shared" si="0"/>
        <v>24</v>
      </c>
      <c r="AA5" s="15">
        <f t="shared" si="0"/>
        <v>25</v>
      </c>
      <c r="AB5" s="15">
        <f t="shared" si="0"/>
        <v>26</v>
      </c>
      <c r="AC5" s="15">
        <f t="shared" si="0"/>
        <v>27</v>
      </c>
      <c r="AD5" s="15">
        <f t="shared" si="0"/>
        <v>28</v>
      </c>
      <c r="AE5" s="15">
        <f t="shared" si="0"/>
        <v>29</v>
      </c>
      <c r="AF5" s="15">
        <f t="shared" si="0"/>
        <v>30</v>
      </c>
      <c r="AG5" s="15">
        <f t="shared" si="0"/>
        <v>31</v>
      </c>
      <c r="AH5" s="15">
        <f t="shared" si="0"/>
        <v>32</v>
      </c>
      <c r="AI5" s="15">
        <f t="shared" si="0"/>
        <v>33</v>
      </c>
      <c r="AJ5" s="15">
        <f t="shared" si="0"/>
        <v>34</v>
      </c>
      <c r="AK5" s="15">
        <f t="shared" si="0"/>
        <v>35</v>
      </c>
      <c r="AL5" s="15">
        <f t="shared" si="0"/>
        <v>36</v>
      </c>
      <c r="AM5" s="15">
        <f t="shared" si="0"/>
        <v>37</v>
      </c>
      <c r="AN5" s="15">
        <f t="shared" si="0"/>
        <v>38</v>
      </c>
      <c r="AO5" s="15">
        <f t="shared" si="0"/>
        <v>39</v>
      </c>
      <c r="AP5" s="15">
        <f t="shared" si="0"/>
        <v>40</v>
      </c>
    </row>
    <row r="6" spans="2:44" ht="12.75" customHeight="1">
      <c r="B6" s="16" t="s">
        <v>30</v>
      </c>
      <c r="C6" s="73">
        <f ca="1">IF(AND(C$5&lt;=Selection!$C$23+Selection!$C$26,C$5&gt;Selection!$C$26),Selection!$C$15,0)</f>
        <v>3.1914352880360433</v>
      </c>
      <c r="D6" s="73">
        <f ca="1">IF(AND(D$5&lt;=Selection!$C$23+Selection!$C$26,D$5&gt;Selection!$C$26),Selection!$C$15,0)</f>
        <v>3.1914352880360433</v>
      </c>
      <c r="E6" s="73">
        <f ca="1">IF(AND(E$5&lt;=Selection!$C$23+Selection!$C$26,E$5&gt;Selection!$C$26),Selection!$C$15,0)</f>
        <v>3.1914352880360433</v>
      </c>
      <c r="F6" s="73">
        <f ca="1">IF(AND(F$5&lt;=Selection!$C$23+Selection!$C$26,F$5&gt;Selection!$C$26),Selection!$C$15,0)</f>
        <v>3.1914352880360433</v>
      </c>
      <c r="G6" s="73">
        <f ca="1">IF(AND(G$5&lt;=Selection!$C$23+Selection!$C$26,G$5&gt;Selection!$C$26),Selection!$C$15,0)</f>
        <v>3.1914352880360433</v>
      </c>
      <c r="H6" s="73">
        <f ca="1">IF(AND(H$5&lt;=Selection!$C$23+Selection!$C$26,H$5&gt;Selection!$C$26),Selection!$C$15,0)</f>
        <v>3.1914352880360433</v>
      </c>
      <c r="I6" s="73">
        <f ca="1">IF(AND(I$5&lt;=Selection!$C$23+Selection!$C$26,I$5&gt;Selection!$C$26),Selection!$C$15,0)</f>
        <v>3.1914352880360433</v>
      </c>
      <c r="J6" s="73">
        <f ca="1">IF(AND(J$5&lt;=Selection!$C$23+Selection!$C$26,J$5&gt;Selection!$C$26),Selection!$C$15,0)</f>
        <v>3.1914352880360433</v>
      </c>
      <c r="K6" s="73">
        <f ca="1">IF(AND(K$5&lt;=Selection!$C$23+Selection!$C$26,K$5&gt;Selection!$C$26),Selection!$C$15,0)</f>
        <v>3.1914352880360433</v>
      </c>
      <c r="L6" s="73">
        <f ca="1">IF(AND(L$5&lt;=Selection!$C$23+Selection!$C$26,L$5&gt;Selection!$C$26),Selection!$C$15,0)</f>
        <v>3.1914352880360433</v>
      </c>
      <c r="M6" s="73">
        <f ca="1">IF(AND(M$5&lt;=Selection!$C$23+Selection!$C$26,M$5&gt;Selection!$C$26),Selection!$C$15,0)</f>
        <v>3.1914352880360433</v>
      </c>
      <c r="N6" s="73">
        <f ca="1">IF(AND(N$5&lt;=Selection!$C$23+Selection!$C$26,N$5&gt;Selection!$C$26),Selection!$C$15,0)</f>
        <v>3.1914352880360433</v>
      </c>
      <c r="O6" s="73">
        <f ca="1">IF(AND(O$5&lt;=Selection!$C$23+Selection!$C$26,O$5&gt;Selection!$C$26),Selection!$C$15,0)</f>
        <v>3.1914352880360433</v>
      </c>
      <c r="P6" s="73">
        <f ca="1">IF(AND(P$5&lt;=Selection!$C$23+Selection!$C$26,P$5&gt;Selection!$C$26),Selection!$C$15,0)</f>
        <v>3.1914352880360433</v>
      </c>
      <c r="Q6" s="73">
        <f ca="1">IF(AND(Q$5&lt;=Selection!$C$23+Selection!$C$26,Q$5&gt;Selection!$C$26),Selection!$C$15,0)</f>
        <v>3.1914352880360433</v>
      </c>
      <c r="R6" s="73">
        <f ca="1">IF(AND(R$5&lt;=Selection!$C$23+Selection!$C$26,R$5&gt;Selection!$C$26),Selection!$C$15,0)</f>
        <v>3.1914352880360433</v>
      </c>
      <c r="S6" s="73">
        <f ca="1">IF(AND(S$5&lt;=Selection!$C$23+Selection!$C$26,S$5&gt;Selection!$C$26),Selection!$C$15,0)</f>
        <v>3.1914352880360433</v>
      </c>
      <c r="T6" s="73">
        <f ca="1">IF(AND(T$5&lt;=Selection!$C$23+Selection!$C$26,T$5&gt;Selection!$C$26),Selection!$C$15,0)</f>
        <v>3.1914352880360433</v>
      </c>
      <c r="U6" s="73">
        <f ca="1">IF(AND(U$5&lt;=Selection!$C$23+Selection!$C$26,U$5&gt;Selection!$C$26),Selection!$C$15,0)</f>
        <v>3.1914352880360433</v>
      </c>
      <c r="V6" s="73">
        <f ca="1">IF(AND(V$5&lt;=Selection!$C$23+Selection!$C$26,V$5&gt;Selection!$C$26),Selection!$C$15,0)</f>
        <v>3.1914352880360433</v>
      </c>
      <c r="W6" s="73">
        <f ca="1">IF(AND(W$5&lt;=Selection!$C$23+Selection!$C$26,W$5&gt;Selection!$C$26),Selection!$C$15,0)</f>
        <v>3.1914352880360433</v>
      </c>
      <c r="X6" s="73">
        <f ca="1">IF(AND(X$5&lt;=Selection!$C$23+Selection!$C$26,X$5&gt;Selection!$C$26),Selection!$C$15,0)</f>
        <v>3.1914352880360433</v>
      </c>
      <c r="Y6" s="73">
        <f ca="1">IF(AND(Y$5&lt;=Selection!$C$23+Selection!$C$26,Y$5&gt;Selection!$C$26),Selection!$C$15,0)</f>
        <v>3.1914352880360433</v>
      </c>
      <c r="Z6" s="73">
        <f ca="1">IF(AND(Z$5&lt;=Selection!$C$23+Selection!$C$26,Z$5&gt;Selection!$C$26),Selection!$C$15,0)</f>
        <v>3.1914352880360433</v>
      </c>
      <c r="AA6" s="73">
        <f ca="1">IF(AND(AA$5&lt;=Selection!$C$23+Selection!$C$26,AA$5&gt;Selection!$C$26),Selection!$C$15,0)</f>
        <v>3.1914352880360433</v>
      </c>
      <c r="AB6" s="73">
        <f ca="1">IF(AND(AB$5&lt;=Selection!$C$23+Selection!$C$26,AB$5&gt;Selection!$C$26),Selection!$C$15,0)</f>
        <v>3.1914352880360433</v>
      </c>
      <c r="AC6" s="73">
        <f ca="1">IF(AND(AC$5&lt;=Selection!$C$23+Selection!$C$26,AC$5&gt;Selection!$C$26),Selection!$C$15,0)</f>
        <v>3.1914352880360433</v>
      </c>
      <c r="AD6" s="73">
        <f ca="1">IF(AND(AD$5&lt;=Selection!$C$23+Selection!$C$26,AD$5&gt;Selection!$C$26),Selection!$C$15,0)</f>
        <v>3.1914352880360433</v>
      </c>
      <c r="AE6" s="73">
        <f ca="1">IF(AND(AE$5&lt;=Selection!$C$23+Selection!$C$26,AE$5&gt;Selection!$C$26),Selection!$C$15,0)</f>
        <v>3.1914352880360433</v>
      </c>
      <c r="AF6" s="73">
        <f ca="1">IF(AND(AF$5&lt;=Selection!$C$23+Selection!$C$26,AF$5&gt;Selection!$C$26),Selection!$C$15,0)</f>
        <v>3.1914352880360433</v>
      </c>
      <c r="AG6" s="73">
        <f ca="1">IF(AND(AG$5&lt;=Selection!$C$23+Selection!$C$26,AG$5&gt;Selection!$C$26),Selection!$C$15,0)</f>
        <v>3.1914352880360433</v>
      </c>
      <c r="AH6" s="73">
        <f ca="1">IF(AND(AH$5&lt;=Selection!$C$23+Selection!$C$26,AH$5&gt;Selection!$C$26),Selection!$C$15,0)</f>
        <v>3.1914352880360433</v>
      </c>
      <c r="AI6" s="73">
        <f ca="1">IF(AND(AI$5&lt;=Selection!$C$23+Selection!$C$26,AI$5&gt;Selection!$C$26),Selection!$C$15,0)</f>
        <v>3.1914352880360433</v>
      </c>
      <c r="AJ6" s="73">
        <f ca="1">IF(AND(AJ$5&lt;=Selection!$C$23+Selection!$C$26,AJ$5&gt;Selection!$C$26),Selection!$C$15,0)</f>
        <v>3.1914352880360433</v>
      </c>
      <c r="AK6" s="73">
        <f ca="1">IF(AND(AK$5&lt;=Selection!$C$23+Selection!$C$26,AK$5&gt;Selection!$C$26),Selection!$C$15,0)</f>
        <v>3.1914352880360433</v>
      </c>
      <c r="AL6" s="73">
        <f ca="1">IF(AND(AL$5&lt;=Selection!$C$23+Selection!$C$26,AL$5&gt;Selection!$C$26),Selection!$C$15,0)</f>
        <v>3.1914352880360433</v>
      </c>
      <c r="AM6" s="73">
        <f ca="1">IF(AND(AM$5&lt;=Selection!$C$23+Selection!$C$26,AM$5&gt;Selection!$C$26),Selection!$C$15,0)</f>
        <v>3.1914352880360433</v>
      </c>
      <c r="AN6" s="73">
        <f ca="1">IF(AND(AN$5&lt;=Selection!$C$23+Selection!$C$26,AN$5&gt;Selection!$C$26),Selection!$C$15,0)</f>
        <v>3.1914352880360433</v>
      </c>
      <c r="AO6" s="73">
        <f ca="1">IF(AND(AO$5&lt;=Selection!$C$23+Selection!$C$26,AO$5&gt;Selection!$C$26),Selection!$C$15,0)</f>
        <v>3.1914352880360433</v>
      </c>
      <c r="AP6" s="73">
        <f ca="1">IF(AND(AP$5&lt;=Selection!$C$23+Selection!$C$26,AP$5&gt;Selection!$C$26),Selection!$C$15,0)</f>
        <v>3.1914352880360433</v>
      </c>
    </row>
    <row r="7" spans="2:44" ht="12.75" customHeight="1">
      <c r="B7" s="13" t="s">
        <v>31</v>
      </c>
      <c r="C7" s="73">
        <f ca="1">IF(AND(C$5&lt;=Selection!$C$23+Selection!$C$26,C$5&gt;Selection!$C$26),C6/Selection!$C$23,0)</f>
        <v>7.9785882200901076E-2</v>
      </c>
      <c r="D7" s="73">
        <f ca="1">IF(AND(D$5&lt;=Selection!$C$23+Selection!$C$26,D$5&gt;Selection!$C$26),D6/Selection!$C$23,0)</f>
        <v>7.9785882200901076E-2</v>
      </c>
      <c r="E7" s="73">
        <f ca="1">IF(AND(E$5&lt;=Selection!$C$23+Selection!$C$26,E$5&gt;Selection!$C$26),E6/Selection!$C$23,0)</f>
        <v>7.9785882200901076E-2</v>
      </c>
      <c r="F7" s="73">
        <f ca="1">IF(AND(F$5&lt;=Selection!$C$23+Selection!$C$26,F$5&gt;Selection!$C$26),F6/Selection!$C$23,0)</f>
        <v>7.9785882200901076E-2</v>
      </c>
      <c r="G7" s="73">
        <f ca="1">IF(AND(G$5&lt;=Selection!$C$23+Selection!$C$26,G$5&gt;Selection!$C$26),G6/Selection!$C$23,0)</f>
        <v>7.9785882200901076E-2</v>
      </c>
      <c r="H7" s="73">
        <f ca="1">IF(AND(H$5&lt;=Selection!$C$23+Selection!$C$26,H$5&gt;Selection!$C$26),H6/Selection!$C$23,0)</f>
        <v>7.9785882200901076E-2</v>
      </c>
      <c r="I7" s="73">
        <f ca="1">IF(AND(I$5&lt;=Selection!$C$23+Selection!$C$26,I$5&gt;Selection!$C$26),I6/Selection!$C$23,0)</f>
        <v>7.9785882200901076E-2</v>
      </c>
      <c r="J7" s="73">
        <f ca="1">IF(AND(J$5&lt;=Selection!$C$23+Selection!$C$26,J$5&gt;Selection!$C$26),J6/Selection!$C$23,0)</f>
        <v>7.9785882200901076E-2</v>
      </c>
      <c r="K7" s="73">
        <f ca="1">IF(AND(K$5&lt;=Selection!$C$23+Selection!$C$26,K$5&gt;Selection!$C$26),K6/Selection!$C$23,0)</f>
        <v>7.9785882200901076E-2</v>
      </c>
      <c r="L7" s="73">
        <f ca="1">IF(AND(L$5&lt;=Selection!$C$23+Selection!$C$26,L$5&gt;Selection!$C$26),L6/Selection!$C$23,0)</f>
        <v>7.9785882200901076E-2</v>
      </c>
      <c r="M7" s="73">
        <f ca="1">IF(AND(M$5&lt;=Selection!$C$23+Selection!$C$26,M$5&gt;Selection!$C$26),M6/Selection!$C$23,0)</f>
        <v>7.9785882200901076E-2</v>
      </c>
      <c r="N7" s="73">
        <f ca="1">IF(AND(N$5&lt;=Selection!$C$23+Selection!$C$26,N$5&gt;Selection!$C$26),N6/Selection!$C$23,0)</f>
        <v>7.9785882200901076E-2</v>
      </c>
      <c r="O7" s="73">
        <f ca="1">IF(AND(O$5&lt;=Selection!$C$23+Selection!$C$26,O$5&gt;Selection!$C$26),O6/Selection!$C$23,0)</f>
        <v>7.9785882200901076E-2</v>
      </c>
      <c r="P7" s="73">
        <f ca="1">IF(AND(P$5&lt;=Selection!$C$23+Selection!$C$26,P$5&gt;Selection!$C$26),P6/Selection!$C$23,0)</f>
        <v>7.9785882200901076E-2</v>
      </c>
      <c r="Q7" s="73">
        <f ca="1">IF(AND(Q$5&lt;=Selection!$C$23+Selection!$C$26,Q$5&gt;Selection!$C$26),Q6/Selection!$C$23,0)</f>
        <v>7.9785882200901076E-2</v>
      </c>
      <c r="R7" s="73">
        <f ca="1">IF(AND(R$5&lt;=Selection!$C$23+Selection!$C$26,R$5&gt;Selection!$C$26),R6/Selection!$C$23,0)</f>
        <v>7.9785882200901076E-2</v>
      </c>
      <c r="S7" s="73">
        <f ca="1">IF(AND(S$5&lt;=Selection!$C$23+Selection!$C$26,S$5&gt;Selection!$C$26),S6/Selection!$C$23,0)</f>
        <v>7.9785882200901076E-2</v>
      </c>
      <c r="T7" s="73">
        <f ca="1">IF(AND(T$5&lt;=Selection!$C$23+Selection!$C$26,T$5&gt;Selection!$C$26),T6/Selection!$C$23,0)</f>
        <v>7.9785882200901076E-2</v>
      </c>
      <c r="U7" s="73">
        <f ca="1">IF(AND(U$5&lt;=Selection!$C$23+Selection!$C$26,U$5&gt;Selection!$C$26),U6/Selection!$C$23,0)</f>
        <v>7.9785882200901076E-2</v>
      </c>
      <c r="V7" s="73">
        <f ca="1">IF(AND(V$5&lt;=Selection!$C$23+Selection!$C$26,V$5&gt;Selection!$C$26),V6/Selection!$C$23,0)</f>
        <v>7.9785882200901076E-2</v>
      </c>
      <c r="W7" s="73">
        <f ca="1">IF(AND(W$5&lt;=Selection!$C$23+Selection!$C$26,W$5&gt;Selection!$C$26),W6/Selection!$C$23,0)</f>
        <v>7.9785882200901076E-2</v>
      </c>
      <c r="X7" s="73">
        <f ca="1">IF(AND(X$5&lt;=Selection!$C$23+Selection!$C$26,X$5&gt;Selection!$C$26),X6/Selection!$C$23,0)</f>
        <v>7.9785882200901076E-2</v>
      </c>
      <c r="Y7" s="73">
        <f ca="1">IF(AND(Y$5&lt;=Selection!$C$23+Selection!$C$26,Y$5&gt;Selection!$C$26),Y6/Selection!$C$23,0)</f>
        <v>7.9785882200901076E-2</v>
      </c>
      <c r="Z7" s="73">
        <f ca="1">IF(AND(Z$5&lt;=Selection!$C$23+Selection!$C$26,Z$5&gt;Selection!$C$26),Z6/Selection!$C$23,0)</f>
        <v>7.9785882200901076E-2</v>
      </c>
      <c r="AA7" s="73">
        <f ca="1">IF(AND(AA$5&lt;=Selection!$C$23+Selection!$C$26,AA$5&gt;Selection!$C$26),AA6/Selection!$C$23,0)</f>
        <v>7.9785882200901076E-2</v>
      </c>
      <c r="AB7" s="73">
        <f ca="1">IF(AND(AB$5&lt;=Selection!$C$23+Selection!$C$26,AB$5&gt;Selection!$C$26),AB6/Selection!$C$23,0)</f>
        <v>7.9785882200901076E-2</v>
      </c>
      <c r="AC7" s="73">
        <f ca="1">IF(AND(AC$5&lt;=Selection!$C$23+Selection!$C$26,AC$5&gt;Selection!$C$26),AC6/Selection!$C$23,0)</f>
        <v>7.9785882200901076E-2</v>
      </c>
      <c r="AD7" s="73">
        <f ca="1">IF(AND(AD$5&lt;=Selection!$C$23+Selection!$C$26,AD$5&gt;Selection!$C$26),AD6/Selection!$C$23,0)</f>
        <v>7.9785882200901076E-2</v>
      </c>
      <c r="AE7" s="73">
        <f ca="1">IF(AND(AE$5&lt;=Selection!$C$23+Selection!$C$26,AE$5&gt;Selection!$C$26),AE6/Selection!$C$23,0)</f>
        <v>7.9785882200901076E-2</v>
      </c>
      <c r="AF7" s="73">
        <f ca="1">IF(AND(AF$5&lt;=Selection!$C$23+Selection!$C$26,AF$5&gt;Selection!$C$26),AF6/Selection!$C$23,0)</f>
        <v>7.9785882200901076E-2</v>
      </c>
      <c r="AG7" s="73">
        <f ca="1">IF(AND(AG$5&lt;=Selection!$C$23+Selection!$C$26,AG$5&gt;Selection!$C$26),AG6/Selection!$C$23,0)</f>
        <v>7.9785882200901076E-2</v>
      </c>
      <c r="AH7" s="73">
        <f ca="1">IF(AND(AH$5&lt;=Selection!$C$23+Selection!$C$26,AH$5&gt;Selection!$C$26),AH6/Selection!$C$23,0)</f>
        <v>7.9785882200901076E-2</v>
      </c>
      <c r="AI7" s="73">
        <f ca="1">IF(AND(AI$5&lt;=Selection!$C$23+Selection!$C$26,AI$5&gt;Selection!$C$26),AI6/Selection!$C$23,0)</f>
        <v>7.9785882200901076E-2</v>
      </c>
      <c r="AJ7" s="73">
        <f ca="1">IF(AND(AJ$5&lt;=Selection!$C$23+Selection!$C$26,AJ$5&gt;Selection!$C$26),AJ6/Selection!$C$23,0)</f>
        <v>7.9785882200901076E-2</v>
      </c>
      <c r="AK7" s="73">
        <f ca="1">IF(AND(AK$5&lt;=Selection!$C$23+Selection!$C$26,AK$5&gt;Selection!$C$26),AK6/Selection!$C$23,0)</f>
        <v>7.9785882200901076E-2</v>
      </c>
      <c r="AL7" s="73">
        <f ca="1">IF(AND(AL$5&lt;=Selection!$C$23+Selection!$C$26,AL$5&gt;Selection!$C$26),AL6/Selection!$C$23,0)</f>
        <v>7.9785882200901076E-2</v>
      </c>
      <c r="AM7" s="73">
        <f ca="1">IF(AND(AM$5&lt;=Selection!$C$23+Selection!$C$26,AM$5&gt;Selection!$C$26),AM6/Selection!$C$23,0)</f>
        <v>7.9785882200901076E-2</v>
      </c>
      <c r="AN7" s="73">
        <f ca="1">IF(AND(AN$5&lt;=Selection!$C$23+Selection!$C$26,AN$5&gt;Selection!$C$26),AN6/Selection!$C$23,0)</f>
        <v>7.9785882200901076E-2</v>
      </c>
      <c r="AO7" s="73">
        <f ca="1">IF(AND(AO$5&lt;=Selection!$C$23+Selection!$C$26,AO$5&gt;Selection!$C$26),AO6/Selection!$C$23,0)</f>
        <v>7.9785882200901076E-2</v>
      </c>
      <c r="AP7" s="73">
        <f ca="1">IF(AND(AP$5&lt;=Selection!$C$23+Selection!$C$26,AP$5&gt;Selection!$C$26),AP6/Selection!$C$23,0)</f>
        <v>7.9785882200901076E-2</v>
      </c>
    </row>
    <row r="8" spans="2:44" ht="12.75" customHeight="1">
      <c r="B8" s="13" t="s">
        <v>32</v>
      </c>
      <c r="C8" s="73">
        <f ca="1">IF(AND(C$5&lt;=Selection!$C$23+Selection!$C$26,C$5&gt;Selection!$C$26),C7,0)</f>
        <v>7.9785882200901076E-2</v>
      </c>
      <c r="D8" s="73">
        <f ca="1">IF(AND(D$5&lt;=Selection!$C$23+Selection!$C$26,D$5&gt;Selection!$C$26),C8+D7,0)</f>
        <v>0.15957176440180215</v>
      </c>
      <c r="E8" s="73">
        <f ca="1">IF(AND(E$5&lt;=Selection!$C$23+Selection!$C$26,E$5&gt;Selection!$C$26),D8+E7,0)</f>
        <v>0.23935764660270323</v>
      </c>
      <c r="F8" s="73">
        <f ca="1">IF(AND(F$5&lt;=Selection!$C$23+Selection!$C$26,F$5&gt;Selection!$C$26),E8+F7,0)</f>
        <v>0.3191435288036043</v>
      </c>
      <c r="G8" s="73">
        <f ca="1">IF(AND(G$5&lt;=Selection!$C$23+Selection!$C$26,G$5&gt;Selection!$C$26),F8+G7,0)</f>
        <v>0.39892941100450541</v>
      </c>
      <c r="H8" s="73">
        <f ca="1">IF(AND(H$5&lt;=Selection!$C$23+Selection!$C$26,H$5&gt;Selection!$C$26),G8+H7,0)</f>
        <v>0.47871529320540651</v>
      </c>
      <c r="I8" s="73">
        <f ca="1">IF(AND(I$5&lt;=Selection!$C$23+Selection!$C$26,I$5&gt;Selection!$C$26),H8+I7,0)</f>
        <v>0.55850117540630762</v>
      </c>
      <c r="J8" s="73">
        <f ca="1">IF(AND(J$5&lt;=Selection!$C$23+Selection!$C$26,J$5&gt;Selection!$C$26),I8+J7,0)</f>
        <v>0.63828705760720872</v>
      </c>
      <c r="K8" s="73">
        <f ca="1">IF(AND(K$5&lt;=Selection!$C$23+Selection!$C$26,K$5&gt;Selection!$C$26),J8+K7,0)</f>
        <v>0.71807293980810982</v>
      </c>
      <c r="L8" s="73">
        <f ca="1">IF(AND(L$5&lt;=Selection!$C$23+Selection!$C$26,L$5&gt;Selection!$C$26),K8+L7,0)</f>
        <v>0.79785882200901093</v>
      </c>
      <c r="M8" s="73">
        <f ca="1">IF(AND(M$5&lt;=Selection!$C$23+Selection!$C$26,M$5&gt;Selection!$C$26),L8+M7,0)</f>
        <v>0.87764470420991203</v>
      </c>
      <c r="N8" s="73">
        <f ca="1">IF(AND(N$5&lt;=Selection!$C$23+Selection!$C$26,N$5&gt;Selection!$C$26),M8+N7,0)</f>
        <v>0.95743058641081313</v>
      </c>
      <c r="O8" s="73">
        <f ca="1">IF(AND(O$5&lt;=Selection!$C$23+Selection!$C$26,O$5&gt;Selection!$C$26),N8+O7,0)</f>
        <v>1.0372164686117142</v>
      </c>
      <c r="P8" s="73">
        <f ca="1">IF(AND(P$5&lt;=Selection!$C$23+Selection!$C$26,P$5&gt;Selection!$C$26),O8+P7,0)</f>
        <v>1.1170023508126152</v>
      </c>
      <c r="Q8" s="73">
        <f ca="1">IF(AND(Q$5&lt;=Selection!$C$23+Selection!$C$26,Q$5&gt;Selection!$C$26),P8+Q7,0)</f>
        <v>1.1967882330135162</v>
      </c>
      <c r="R8" s="73">
        <f ca="1">IF(AND(R$5&lt;=Selection!$C$23+Selection!$C$26,R$5&gt;Selection!$C$26),Q8+R7,0)</f>
        <v>1.2765741152144172</v>
      </c>
      <c r="S8" s="73">
        <f ca="1">IF(AND(S$5&lt;=Selection!$C$23+Selection!$C$26,S$5&gt;Selection!$C$26),R8+S7,0)</f>
        <v>1.3563599974153182</v>
      </c>
      <c r="T8" s="73">
        <f ca="1">IF(AND(T$5&lt;=Selection!$C$23+Selection!$C$26,T$5&gt;Selection!$C$26),S8+T7,0)</f>
        <v>1.4361458796162192</v>
      </c>
      <c r="U8" s="73">
        <f ca="1">IF(AND(U$5&lt;=Selection!$C$23+Selection!$C$26,U$5&gt;Selection!$C$26),T8+U7,0)</f>
        <v>1.5159317618171202</v>
      </c>
      <c r="V8" s="73">
        <f ca="1">IF(AND(V$5&lt;=Selection!$C$23+Selection!$C$26,V$5&gt;Selection!$C$26),U8+V7,0)</f>
        <v>1.5957176440180212</v>
      </c>
      <c r="W8" s="73">
        <f ca="1">IF(AND(W$5&lt;=Selection!$C$23+Selection!$C$26,W$5&gt;Selection!$C$26),V8+W7,0)</f>
        <v>1.6755035262189222</v>
      </c>
      <c r="X8" s="73">
        <f ca="1">IF(AND(X$5&lt;=Selection!$C$23+Selection!$C$26,X$5&gt;Selection!$C$26),W8+X7,0)</f>
        <v>1.7552894084198232</v>
      </c>
      <c r="Y8" s="73">
        <f ca="1">IF(AND(Y$5&lt;=Selection!$C$23+Selection!$C$26,Y$5&gt;Selection!$C$26),X8+Y7,0)</f>
        <v>1.8350752906207242</v>
      </c>
      <c r="Z8" s="73">
        <f ca="1">IF(AND(Z$5&lt;=Selection!$C$23+Selection!$C$26,Z$5&gt;Selection!$C$26),Y8+Z7,0)</f>
        <v>1.9148611728216252</v>
      </c>
      <c r="AA8" s="73">
        <f ca="1">IF(AND(AA$5&lt;=Selection!$C$23+Selection!$C$26,AA$5&gt;Selection!$C$26),Z8+AA7,0)</f>
        <v>1.9946470550225261</v>
      </c>
      <c r="AB8" s="73">
        <f ca="1">IF(AND(AB$5&lt;=Selection!$C$23+Selection!$C$26,AB$5&gt;Selection!$C$26),AA8+AB7,0)</f>
        <v>2.0744329372234271</v>
      </c>
      <c r="AC8" s="73">
        <f ca="1">IF(AND(AC$5&lt;=Selection!$C$23+Selection!$C$26,AC$5&gt;Selection!$C$26),AB8+AC7,0)</f>
        <v>2.1542188194243281</v>
      </c>
      <c r="AD8" s="73">
        <f ca="1">IF(AND(AD$5&lt;=Selection!$C$23+Selection!$C$26,AD$5&gt;Selection!$C$26),AC8+AD7,0)</f>
        <v>2.2340047016252291</v>
      </c>
      <c r="AE8" s="73">
        <f ca="1">IF(AND(AE$5&lt;=Selection!$C$23+Selection!$C$26,AE$5&gt;Selection!$C$26),AD8+AE7,0)</f>
        <v>2.3137905838261301</v>
      </c>
      <c r="AF8" s="73">
        <f ca="1">IF(AND(AF$5&lt;=Selection!$C$23+Selection!$C$26,AF$5&gt;Selection!$C$26),AE8+AF7,0)</f>
        <v>2.3935764660270311</v>
      </c>
      <c r="AG8" s="73">
        <f ca="1">IF(AND(AG$5&lt;=Selection!$C$23+Selection!$C$26,AG$5&gt;Selection!$C$26),AF8+AG7,0)</f>
        <v>2.4733623482279321</v>
      </c>
      <c r="AH8" s="73">
        <f ca="1">IF(AND(AH$5&lt;=Selection!$C$23+Selection!$C$26,AH$5&gt;Selection!$C$26),AG8+AH7,0)</f>
        <v>2.5531482304288331</v>
      </c>
      <c r="AI8" s="73">
        <f ca="1">IF(AND(AI$5&lt;=Selection!$C$23+Selection!$C$26,AI$5&gt;Selection!$C$26),AH8+AI7,0)</f>
        <v>2.6329341126297341</v>
      </c>
      <c r="AJ8" s="73">
        <f ca="1">IF(AND(AJ$5&lt;=Selection!$C$23+Selection!$C$26,AJ$5&gt;Selection!$C$26),AI8+AJ7,0)</f>
        <v>2.7127199948306351</v>
      </c>
      <c r="AK8" s="73">
        <f ca="1">IF(AND(AK$5&lt;=Selection!$C$23+Selection!$C$26,AK$5&gt;Selection!$C$26),AJ8+AK7,0)</f>
        <v>2.7925058770315361</v>
      </c>
      <c r="AL8" s="73">
        <f ca="1">IF(AND(AL$5&lt;=Selection!$C$23+Selection!$C$26,AL$5&gt;Selection!$C$26),AK8+AL7,0)</f>
        <v>2.8722917592324371</v>
      </c>
      <c r="AM8" s="73">
        <f ca="1">IF(AND(AM$5&lt;=Selection!$C$23+Selection!$C$26,AM$5&gt;Selection!$C$26),AL8+AM7,0)</f>
        <v>2.9520776414333381</v>
      </c>
      <c r="AN8" s="73">
        <f ca="1">IF(AND(AN$5&lt;=Selection!$C$23+Selection!$C$26,AN$5&gt;Selection!$C$26),AM8+AN7,0)</f>
        <v>3.0318635236342391</v>
      </c>
      <c r="AO8" s="73">
        <f ca="1">IF(AND(AO$5&lt;=Selection!$C$23+Selection!$C$26,AO$5&gt;Selection!$C$26),AN8+AO7,0)</f>
        <v>3.11164940583514</v>
      </c>
      <c r="AP8" s="73">
        <f ca="1">IF(AND(AP$5&lt;=Selection!$C$23+Selection!$C$26,AP$5&gt;Selection!$C$26),AO8+AP7,0)</f>
        <v>3.191435288036041</v>
      </c>
    </row>
    <row r="9" spans="2:44" ht="12.75" customHeight="1">
      <c r="B9" s="13" t="s">
        <v>33</v>
      </c>
      <c r="C9" s="73">
        <f ca="1">C6</f>
        <v>3.1914352880360433</v>
      </c>
      <c r="D9" s="73">
        <f ca="1">C10</f>
        <v>3.1116494058351423</v>
      </c>
      <c r="E9" s="73">
        <f t="shared" ref="E9:AP9" ca="1" si="1">D10</f>
        <v>3.0318635236342413</v>
      </c>
      <c r="F9" s="73">
        <f t="shared" ca="1" si="1"/>
        <v>2.9520776414333398</v>
      </c>
      <c r="G9" s="73">
        <f t="shared" ca="1" si="1"/>
        <v>2.8722917592324388</v>
      </c>
      <c r="H9" s="73">
        <f t="shared" ca="1" si="1"/>
        <v>2.7925058770315379</v>
      </c>
      <c r="I9" s="73">
        <f t="shared" ca="1" si="1"/>
        <v>2.7127199948306369</v>
      </c>
      <c r="J9" s="73">
        <f t="shared" ca="1" si="1"/>
        <v>2.6329341126297354</v>
      </c>
      <c r="K9" s="73">
        <f t="shared" ca="1" si="1"/>
        <v>2.5531482304288344</v>
      </c>
      <c r="L9" s="73">
        <f t="shared" ca="1" si="1"/>
        <v>2.4733623482279334</v>
      </c>
      <c r="M9" s="73">
        <f t="shared" ca="1" si="1"/>
        <v>2.3935764660270324</v>
      </c>
      <c r="N9" s="73">
        <f t="shared" ca="1" si="1"/>
        <v>2.3137905838261315</v>
      </c>
      <c r="O9" s="73">
        <f t="shared" ca="1" si="1"/>
        <v>2.23400470162523</v>
      </c>
      <c r="P9" s="73">
        <f t="shared" ca="1" si="1"/>
        <v>2.154218819424329</v>
      </c>
      <c r="Q9" s="73">
        <f t="shared" ca="1" si="1"/>
        <v>2.074432937223428</v>
      </c>
      <c r="R9" s="73">
        <f t="shared" ca="1" si="1"/>
        <v>1.994647055022527</v>
      </c>
      <c r="S9" s="73">
        <f t="shared" ca="1" si="1"/>
        <v>1.914861172821626</v>
      </c>
      <c r="T9" s="73">
        <f t="shared" ca="1" si="1"/>
        <v>1.8350752906207251</v>
      </c>
      <c r="U9" s="73">
        <f t="shared" ca="1" si="1"/>
        <v>1.7552894084198241</v>
      </c>
      <c r="V9" s="73">
        <f t="shared" ca="1" si="1"/>
        <v>1.6755035262189231</v>
      </c>
      <c r="W9" s="73">
        <f t="shared" ca="1" si="1"/>
        <v>1.5957176440180221</v>
      </c>
      <c r="X9" s="73">
        <f t="shared" ca="1" si="1"/>
        <v>1.5159317618171211</v>
      </c>
      <c r="Y9" s="73">
        <f t="shared" ca="1" si="1"/>
        <v>1.4361458796162201</v>
      </c>
      <c r="Z9" s="73">
        <f t="shared" ca="1" si="1"/>
        <v>1.3563599974153191</v>
      </c>
      <c r="AA9" s="73">
        <f t="shared" ca="1" si="1"/>
        <v>1.2765741152144181</v>
      </c>
      <c r="AB9" s="73">
        <f t="shared" ca="1" si="1"/>
        <v>1.1967882330135171</v>
      </c>
      <c r="AC9" s="73">
        <f t="shared" ca="1" si="1"/>
        <v>1.1170023508126161</v>
      </c>
      <c r="AD9" s="73">
        <f t="shared" ca="1" si="1"/>
        <v>1.0372164686117151</v>
      </c>
      <c r="AE9" s="73">
        <f t="shared" ca="1" si="1"/>
        <v>0.95743058641081413</v>
      </c>
      <c r="AF9" s="73">
        <f t="shared" ca="1" si="1"/>
        <v>0.87764470420991314</v>
      </c>
      <c r="AG9" s="73">
        <f t="shared" ca="1" si="1"/>
        <v>0.79785882200901215</v>
      </c>
      <c r="AH9" s="73">
        <f t="shared" ca="1" si="1"/>
        <v>0.71807293980811115</v>
      </c>
      <c r="AI9" s="73">
        <f t="shared" ca="1" si="1"/>
        <v>0.63828705760721016</v>
      </c>
      <c r="AJ9" s="73">
        <f t="shared" ca="1" si="1"/>
        <v>0.55850117540630917</v>
      </c>
      <c r="AK9" s="73">
        <f t="shared" ca="1" si="1"/>
        <v>0.47871529320540818</v>
      </c>
      <c r="AL9" s="73">
        <f t="shared" ca="1" si="1"/>
        <v>0.39892941100450718</v>
      </c>
      <c r="AM9" s="73">
        <f t="shared" ca="1" si="1"/>
        <v>0.31914352880360619</v>
      </c>
      <c r="AN9" s="73">
        <f t="shared" ca="1" si="1"/>
        <v>0.2393576466027052</v>
      </c>
      <c r="AO9" s="73">
        <f t="shared" ca="1" si="1"/>
        <v>0.15957176440180421</v>
      </c>
      <c r="AP9" s="73">
        <f t="shared" ca="1" si="1"/>
        <v>7.9785882200903213E-2</v>
      </c>
    </row>
    <row r="10" spans="2:44" ht="12.75" customHeight="1" thickBot="1">
      <c r="B10" s="17" t="s">
        <v>34</v>
      </c>
      <c r="C10" s="36">
        <f ca="1">C6-C8</f>
        <v>3.1116494058351423</v>
      </c>
      <c r="D10" s="36">
        <f t="shared" ref="D10:AP10" ca="1" si="2">D6-D8</f>
        <v>3.0318635236342413</v>
      </c>
      <c r="E10" s="36">
        <f t="shared" ca="1" si="2"/>
        <v>2.9520776414333398</v>
      </c>
      <c r="F10" s="36">
        <f t="shared" ca="1" si="2"/>
        <v>2.8722917592324388</v>
      </c>
      <c r="G10" s="36">
        <f t="shared" ca="1" si="2"/>
        <v>2.7925058770315379</v>
      </c>
      <c r="H10" s="36">
        <f t="shared" ca="1" si="2"/>
        <v>2.7127199948306369</v>
      </c>
      <c r="I10" s="36">
        <f t="shared" ca="1" si="2"/>
        <v>2.6329341126297354</v>
      </c>
      <c r="J10" s="36">
        <f t="shared" ca="1" si="2"/>
        <v>2.5531482304288344</v>
      </c>
      <c r="K10" s="36">
        <f t="shared" ca="1" si="2"/>
        <v>2.4733623482279334</v>
      </c>
      <c r="L10" s="36">
        <f t="shared" ca="1" si="2"/>
        <v>2.3935764660270324</v>
      </c>
      <c r="M10" s="36">
        <f t="shared" ca="1" si="2"/>
        <v>2.3137905838261315</v>
      </c>
      <c r="N10" s="36">
        <f t="shared" ca="1" si="2"/>
        <v>2.23400470162523</v>
      </c>
      <c r="O10" s="36">
        <f t="shared" ca="1" si="2"/>
        <v>2.154218819424329</v>
      </c>
      <c r="P10" s="36">
        <f t="shared" ca="1" si="2"/>
        <v>2.074432937223428</v>
      </c>
      <c r="Q10" s="36">
        <f t="shared" ca="1" si="2"/>
        <v>1.994647055022527</v>
      </c>
      <c r="R10" s="36">
        <f t="shared" ca="1" si="2"/>
        <v>1.914861172821626</v>
      </c>
      <c r="S10" s="36">
        <f t="shared" ca="1" si="2"/>
        <v>1.8350752906207251</v>
      </c>
      <c r="T10" s="36">
        <f t="shared" ca="1" si="2"/>
        <v>1.7552894084198241</v>
      </c>
      <c r="U10" s="36">
        <f t="shared" ca="1" si="2"/>
        <v>1.6755035262189231</v>
      </c>
      <c r="V10" s="36">
        <f t="shared" ca="1" si="2"/>
        <v>1.5957176440180221</v>
      </c>
      <c r="W10" s="36">
        <f t="shared" ca="1" si="2"/>
        <v>1.5159317618171211</v>
      </c>
      <c r="X10" s="36">
        <f t="shared" ca="1" si="2"/>
        <v>1.4361458796162201</v>
      </c>
      <c r="Y10" s="36">
        <f t="shared" ca="1" si="2"/>
        <v>1.3563599974153191</v>
      </c>
      <c r="Z10" s="36">
        <f t="shared" ca="1" si="2"/>
        <v>1.2765741152144181</v>
      </c>
      <c r="AA10" s="36">
        <f t="shared" ca="1" si="2"/>
        <v>1.1967882330135171</v>
      </c>
      <c r="AB10" s="36">
        <f t="shared" ca="1" si="2"/>
        <v>1.1170023508126161</v>
      </c>
      <c r="AC10" s="36">
        <f t="shared" ca="1" si="2"/>
        <v>1.0372164686117151</v>
      </c>
      <c r="AD10" s="36">
        <f t="shared" ca="1" si="2"/>
        <v>0.95743058641081413</v>
      </c>
      <c r="AE10" s="36">
        <f t="shared" ca="1" si="2"/>
        <v>0.87764470420991314</v>
      </c>
      <c r="AF10" s="36">
        <f t="shared" ca="1" si="2"/>
        <v>0.79785882200901215</v>
      </c>
      <c r="AG10" s="36">
        <f t="shared" ca="1" si="2"/>
        <v>0.71807293980811115</v>
      </c>
      <c r="AH10" s="36">
        <f t="shared" ca="1" si="2"/>
        <v>0.63828705760721016</v>
      </c>
      <c r="AI10" s="36">
        <f t="shared" ca="1" si="2"/>
        <v>0.55850117540630917</v>
      </c>
      <c r="AJ10" s="36">
        <f t="shared" ca="1" si="2"/>
        <v>0.47871529320540818</v>
      </c>
      <c r="AK10" s="36">
        <f t="shared" ca="1" si="2"/>
        <v>0.39892941100450718</v>
      </c>
      <c r="AL10" s="36">
        <f t="shared" ca="1" si="2"/>
        <v>0.31914352880360619</v>
      </c>
      <c r="AM10" s="36">
        <f t="shared" ca="1" si="2"/>
        <v>0.2393576466027052</v>
      </c>
      <c r="AN10" s="36">
        <f t="shared" ca="1" si="2"/>
        <v>0.15957176440180421</v>
      </c>
      <c r="AO10" s="36">
        <f t="shared" ca="1" si="2"/>
        <v>7.9785882200903213E-2</v>
      </c>
      <c r="AP10" s="36">
        <f t="shared" ca="1" si="2"/>
        <v>0</v>
      </c>
    </row>
    <row r="11" spans="2:44" ht="12.75" customHeight="1" thickBot="1">
      <c r="B11" s="13"/>
      <c r="C11" s="74"/>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row>
    <row r="12" spans="2:44" ht="12.75" customHeight="1">
      <c r="B12" s="14" t="s">
        <v>29</v>
      </c>
      <c r="C12" s="15">
        <v>1</v>
      </c>
      <c r="D12" s="15">
        <f>C12+1</f>
        <v>2</v>
      </c>
      <c r="E12" s="15">
        <f t="shared" ref="E12:AP12" si="3">D12+1</f>
        <v>3</v>
      </c>
      <c r="F12" s="15">
        <f t="shared" si="3"/>
        <v>4</v>
      </c>
      <c r="G12" s="15">
        <f t="shared" si="3"/>
        <v>5</v>
      </c>
      <c r="H12" s="15">
        <f t="shared" si="3"/>
        <v>6</v>
      </c>
      <c r="I12" s="15">
        <f t="shared" si="3"/>
        <v>7</v>
      </c>
      <c r="J12" s="15">
        <f t="shared" si="3"/>
        <v>8</v>
      </c>
      <c r="K12" s="15">
        <f t="shared" si="3"/>
        <v>9</v>
      </c>
      <c r="L12" s="15">
        <f t="shared" si="3"/>
        <v>10</v>
      </c>
      <c r="M12" s="15">
        <f t="shared" si="3"/>
        <v>11</v>
      </c>
      <c r="N12" s="15">
        <f t="shared" si="3"/>
        <v>12</v>
      </c>
      <c r="O12" s="15">
        <f t="shared" si="3"/>
        <v>13</v>
      </c>
      <c r="P12" s="15">
        <f t="shared" si="3"/>
        <v>14</v>
      </c>
      <c r="Q12" s="15">
        <f t="shared" si="3"/>
        <v>15</v>
      </c>
      <c r="R12" s="15">
        <f t="shared" si="3"/>
        <v>16</v>
      </c>
      <c r="S12" s="15">
        <f t="shared" si="3"/>
        <v>17</v>
      </c>
      <c r="T12" s="15">
        <f t="shared" si="3"/>
        <v>18</v>
      </c>
      <c r="U12" s="15">
        <f t="shared" si="3"/>
        <v>19</v>
      </c>
      <c r="V12" s="15">
        <f t="shared" si="3"/>
        <v>20</v>
      </c>
      <c r="W12" s="15">
        <f t="shared" si="3"/>
        <v>21</v>
      </c>
      <c r="X12" s="15">
        <f t="shared" si="3"/>
        <v>22</v>
      </c>
      <c r="Y12" s="15">
        <f t="shared" si="3"/>
        <v>23</v>
      </c>
      <c r="Z12" s="15">
        <f t="shared" si="3"/>
        <v>24</v>
      </c>
      <c r="AA12" s="15">
        <f t="shared" si="3"/>
        <v>25</v>
      </c>
      <c r="AB12" s="15">
        <f t="shared" si="3"/>
        <v>26</v>
      </c>
      <c r="AC12" s="15">
        <f t="shared" si="3"/>
        <v>27</v>
      </c>
      <c r="AD12" s="15">
        <f t="shared" si="3"/>
        <v>28</v>
      </c>
      <c r="AE12" s="15">
        <f t="shared" si="3"/>
        <v>29</v>
      </c>
      <c r="AF12" s="15">
        <f t="shared" si="3"/>
        <v>30</v>
      </c>
      <c r="AG12" s="15">
        <f t="shared" si="3"/>
        <v>31</v>
      </c>
      <c r="AH12" s="15">
        <f t="shared" si="3"/>
        <v>32</v>
      </c>
      <c r="AI12" s="15">
        <f t="shared" si="3"/>
        <v>33</v>
      </c>
      <c r="AJ12" s="15">
        <f t="shared" si="3"/>
        <v>34</v>
      </c>
      <c r="AK12" s="15">
        <f t="shared" si="3"/>
        <v>35</v>
      </c>
      <c r="AL12" s="15">
        <f t="shared" si="3"/>
        <v>36</v>
      </c>
      <c r="AM12" s="15">
        <f t="shared" si="3"/>
        <v>37</v>
      </c>
      <c r="AN12" s="15">
        <f t="shared" si="3"/>
        <v>38</v>
      </c>
      <c r="AO12" s="15">
        <f t="shared" si="3"/>
        <v>39</v>
      </c>
      <c r="AP12" s="15">
        <f t="shared" si="3"/>
        <v>40</v>
      </c>
    </row>
    <row r="13" spans="2:44" ht="12.75" customHeight="1">
      <c r="B13" s="13" t="s">
        <v>35</v>
      </c>
      <c r="C13" s="73">
        <f ca="1">IFERROR(C$6*OFFSET($B$61,MATCH(Selection!$C$24,$B$62:$B$67,1),MAX(0,C5-Selection!$C$26)),"NA")</f>
        <v>0.11967882330135161</v>
      </c>
      <c r="D13" s="73">
        <f ca="1">IFERROR(D$6*OFFSET($B$61,MATCH(Selection!$C$24,$B$62:$B$67,1),MAX(0,D5-Selection!$C$26)),"NA")</f>
        <v>0.23038971344332199</v>
      </c>
      <c r="E13" s="73">
        <f ca="1">IFERROR(E$6*OFFSET($B$61,MATCH(Selection!$C$24,$B$62:$B$67,1),MAX(0,E5-Selection!$C$26)),"NA")</f>
        <v>0.2130921341821666</v>
      </c>
      <c r="F13" s="73">
        <f ca="1">IFERROR(F$6*OFFSET($B$61,MATCH(Selection!$C$24,$B$62:$B$67,1),MAX(0,F5-Selection!$C$26)),"NA")</f>
        <v>0.19713495774198639</v>
      </c>
      <c r="G13" s="73">
        <f ca="1">IFERROR(G$6*OFFSET($B$61,MATCH(Selection!$C$24,$B$62:$B$67,1),MAX(0,G5-Selection!$C$26)),"NA")</f>
        <v>0.18232669800549917</v>
      </c>
      <c r="H13" s="73">
        <f ca="1">IFERROR(H$6*OFFSET($B$61,MATCH(Selection!$C$24,$B$62:$B$67,1),MAX(0,H5-Selection!$C$26)),"NA")</f>
        <v>0.16866735497270488</v>
      </c>
      <c r="I13" s="73">
        <f ca="1">IFERROR(I$6*OFFSET($B$61,MATCH(Selection!$C$24,$B$62:$B$67,1),MAX(0,I5-Selection!$C$26)),"NA")</f>
        <v>0.1559973568792018</v>
      </c>
      <c r="J13" s="73">
        <f ca="1">IFERROR(J$6*OFFSET($B$61,MATCH(Selection!$C$24,$B$62:$B$67,1),MAX(0,J5-Selection!$C$26)),"NA")</f>
        <v>0.14431670372498989</v>
      </c>
      <c r="K13" s="73">
        <f ca="1">IFERROR(K$6*OFFSET($B$61,MATCH(Selection!$C$24,$B$62:$B$67,1),MAX(0,K5-Selection!$C$26)),"NA")</f>
        <v>0.14240184255216826</v>
      </c>
      <c r="L13" s="73">
        <f ca="1">IFERROR(L$6*OFFSET($B$61,MATCH(Selection!$C$24,$B$62:$B$67,1),MAX(0,L5-Selection!$C$26)),"NA")</f>
        <v>0.1423699281992879</v>
      </c>
      <c r="M13" s="73">
        <f ca="1">IFERROR(M$6*OFFSET($B$61,MATCH(Selection!$C$24,$B$62:$B$67,1),MAX(0,M5-Selection!$C$26)),"NA")</f>
        <v>0.14208269902336465</v>
      </c>
      <c r="N13" s="73">
        <f ca="1">IFERROR(N$6*OFFSET($B$61,MATCH(Selection!$C$24,$B$62:$B$67,1),MAX(0,N5-Selection!$C$26)),"NA")</f>
        <v>0.1423699281992879</v>
      </c>
      <c r="O13" s="73">
        <f ca="1">IFERROR(O$6*OFFSET($B$61,MATCH(Selection!$C$24,$B$62:$B$67,1),MAX(0,O5-Selection!$C$26)),"NA")</f>
        <v>0.14240184255216826</v>
      </c>
      <c r="P13" s="73">
        <f ca="1">IFERROR(P$6*OFFSET($B$61,MATCH(Selection!$C$24,$B$62:$B$67,1),MAX(0,P5-Selection!$C$26)),"NA")</f>
        <v>0.1423699281992879</v>
      </c>
      <c r="Q13" s="73">
        <f ca="1">IFERROR(Q$6*OFFSET($B$61,MATCH(Selection!$C$24,$B$62:$B$67,1),MAX(0,Q5-Selection!$C$26)),"NA")</f>
        <v>0.14240184255216826</v>
      </c>
      <c r="R13" s="73">
        <f ca="1">IFERROR(R$6*OFFSET($B$61,MATCH(Selection!$C$24,$B$62:$B$67,1),MAX(0,R5-Selection!$C$26)),"NA")</f>
        <v>0.1423699281992879</v>
      </c>
      <c r="S13" s="73">
        <f ca="1">IFERROR(S$6*OFFSET($B$61,MATCH(Selection!$C$24,$B$62:$B$67,1),MAX(0,S5-Selection!$C$26)),"NA")</f>
        <v>0.14240184255216826</v>
      </c>
      <c r="T13" s="73">
        <f ca="1">IFERROR(T$6*OFFSET($B$61,MATCH(Selection!$C$24,$B$62:$B$67,1),MAX(0,T5-Selection!$C$26)),"NA")</f>
        <v>0.1423699281992879</v>
      </c>
      <c r="U13" s="73">
        <f ca="1">IFERROR(U$6*OFFSET($B$61,MATCH(Selection!$C$24,$B$62:$B$67,1),MAX(0,U5-Selection!$C$26)),"NA")</f>
        <v>0.14240184255216826</v>
      </c>
      <c r="V13" s="73">
        <f ca="1">IFERROR(V$6*OFFSET($B$61,MATCH(Selection!$C$24,$B$62:$B$67,1),MAX(0,V5-Selection!$C$26)),"NA")</f>
        <v>0.1423699281992879</v>
      </c>
      <c r="W13" s="73">
        <f ca="1">IFERROR(W$6*OFFSET($B$61,MATCH(Selection!$C$24,$B$62:$B$67,1),MAX(0,W5-Selection!$C$26)),"NA")</f>
        <v>7.1520064804887734E-2</v>
      </c>
      <c r="X13" s="73">
        <f ca="1">IFERROR(X$6*OFFSET($B$61,MATCH(Selection!$C$24,$B$62:$B$67,1),MAX(0,X5-Selection!$C$26)),"NA")</f>
        <v>0</v>
      </c>
      <c r="Y13" s="73">
        <f ca="1">IFERROR(Y$6*OFFSET($B$61,MATCH(Selection!$C$24,$B$62:$B$67,1),MAX(0,Y5-Selection!$C$26)),"NA")</f>
        <v>0</v>
      </c>
      <c r="Z13" s="73">
        <f ca="1">IFERROR(Z$6*OFFSET($B$61,MATCH(Selection!$C$24,$B$62:$B$67,1),MAX(0,Z5-Selection!$C$26)),"NA")</f>
        <v>0</v>
      </c>
      <c r="AA13" s="73">
        <f ca="1">IFERROR(AA$6*OFFSET($B$61,MATCH(Selection!$C$24,$B$62:$B$67,1),MAX(0,AA5-Selection!$C$26)),"NA")</f>
        <v>0</v>
      </c>
      <c r="AB13" s="73">
        <f ca="1">IFERROR(AB$6*OFFSET($B$61,MATCH(Selection!$C$24,$B$62:$B$67,1),MAX(0,AB5-Selection!$C$26)),"NA")</f>
        <v>0</v>
      </c>
      <c r="AC13" s="73">
        <f ca="1">IFERROR(AC$6*OFFSET($B$61,MATCH(Selection!$C$24,$B$62:$B$67,1),MAX(0,AC5-Selection!$C$26)),"NA")</f>
        <v>0</v>
      </c>
      <c r="AD13" s="73">
        <f ca="1">IFERROR(AD$6*OFFSET($B$61,MATCH(Selection!$C$24,$B$62:$B$67,1),MAX(0,AD5-Selection!$C$26)),"NA")</f>
        <v>0</v>
      </c>
      <c r="AE13" s="73">
        <f ca="1">IFERROR(AE$6*OFFSET($B$61,MATCH(Selection!$C$24,$B$62:$B$67,1),MAX(0,AE5-Selection!$C$26)),"NA")</f>
        <v>0</v>
      </c>
      <c r="AF13" s="73">
        <f ca="1">IFERROR(AF$6*OFFSET($B$61,MATCH(Selection!$C$24,$B$62:$B$67,1),MAX(0,AF5-Selection!$C$26)),"NA")</f>
        <v>0</v>
      </c>
      <c r="AG13" s="73">
        <f ca="1">IFERROR(AG$6*OFFSET($B$61,MATCH(Selection!$C$24,$B$62:$B$67,1),MAX(0,AG5-Selection!$C$26)),"NA")</f>
        <v>0</v>
      </c>
      <c r="AH13" s="73">
        <f ca="1">IFERROR(AH$6*OFFSET($B$61,MATCH(Selection!$C$24,$B$62:$B$67,1),MAX(0,AH5-Selection!$C$26)),"NA")</f>
        <v>0</v>
      </c>
      <c r="AI13" s="73">
        <f ca="1">IFERROR(AI$6*OFFSET($B$61,MATCH(Selection!$C$24,$B$62:$B$67,1),MAX(0,AI5-Selection!$C$26)),"NA")</f>
        <v>0</v>
      </c>
      <c r="AJ13" s="73">
        <f ca="1">IFERROR(AJ$6*OFFSET($B$61,MATCH(Selection!$C$24,$B$62:$B$67,1),MAX(0,AJ5-Selection!$C$26)),"NA")</f>
        <v>0</v>
      </c>
      <c r="AK13" s="73">
        <f ca="1">IFERROR(AK$6*OFFSET($B$61,MATCH(Selection!$C$24,$B$62:$B$67,1),MAX(0,AK5-Selection!$C$26)),"NA")</f>
        <v>0</v>
      </c>
      <c r="AL13" s="73">
        <f ca="1">IFERROR(AL$6*OFFSET($B$61,MATCH(Selection!$C$24,$B$62:$B$67,1),MAX(0,AL5-Selection!$C$26)),"NA")</f>
        <v>0</v>
      </c>
      <c r="AM13" s="73">
        <f ca="1">IFERROR(AM$6*OFFSET($B$61,MATCH(Selection!$C$24,$B$62:$B$67,1),MAX(0,AM5-Selection!$C$26)),"NA")</f>
        <v>0</v>
      </c>
      <c r="AN13" s="73">
        <f ca="1">IFERROR(AN$6*OFFSET($B$61,MATCH(Selection!$C$24,$B$62:$B$67,1),MAX(0,AN5-Selection!$C$26)),"NA")</f>
        <v>0</v>
      </c>
      <c r="AO13" s="73">
        <f ca="1">IFERROR(AO$6*OFFSET($B$61,MATCH(Selection!$C$24,$B$62:$B$67,1),MAX(0,AO5-Selection!$C$26)),"NA")</f>
        <v>0</v>
      </c>
      <c r="AP13" s="34">
        <f ca="1">IFERROR(AP$6*OFFSET($B$61,MATCH(Selection!$C$24,$B$62:$B$67,1),MAX(0,AP5-Selection!$C$26)),"NA")</f>
        <v>0</v>
      </c>
    </row>
    <row r="14" spans="2:44" ht="12.75" customHeight="1">
      <c r="B14" s="13" t="s">
        <v>93</v>
      </c>
      <c r="C14" s="73">
        <f ca="1">(C13-C7)*Selection!$C$35</f>
        <v>0</v>
      </c>
      <c r="D14" s="73">
        <f ca="1">(D13-D7)*Selection!$C$35</f>
        <v>0</v>
      </c>
      <c r="E14" s="73">
        <f ca="1">(E13-E7)*Selection!$C$35</f>
        <v>0</v>
      </c>
      <c r="F14" s="73">
        <f ca="1">(F13-F7)*Selection!$C$35</f>
        <v>0</v>
      </c>
      <c r="G14" s="73">
        <f ca="1">(G13-G7)*Selection!$C$35</f>
        <v>0</v>
      </c>
      <c r="H14" s="73">
        <f ca="1">(H13-H7)*Selection!$C$35</f>
        <v>0</v>
      </c>
      <c r="I14" s="73">
        <f ca="1">(I13-I7)*Selection!$C$35</f>
        <v>0</v>
      </c>
      <c r="J14" s="73">
        <f ca="1">(J13-J7)*Selection!$C$35</f>
        <v>0</v>
      </c>
      <c r="K14" s="73">
        <f ca="1">(K13-K7)*Selection!$C$35</f>
        <v>0</v>
      </c>
      <c r="L14" s="73">
        <f ca="1">(L13-L7)*Selection!$C$35</f>
        <v>0</v>
      </c>
      <c r="M14" s="73">
        <f ca="1">(M13-M7)*Selection!$C$35</f>
        <v>0</v>
      </c>
      <c r="N14" s="73">
        <f ca="1">(N13-N7)*Selection!$C$35</f>
        <v>0</v>
      </c>
      <c r="O14" s="73">
        <f ca="1">(O13-O7)*Selection!$C$35</f>
        <v>0</v>
      </c>
      <c r="P14" s="73">
        <f ca="1">(P13-P7)*Selection!$C$35</f>
        <v>0</v>
      </c>
      <c r="Q14" s="73">
        <f ca="1">(Q13-Q7)*Selection!$C$35</f>
        <v>0</v>
      </c>
      <c r="R14" s="73">
        <f ca="1">(R13-R7)*Selection!$C$35</f>
        <v>0</v>
      </c>
      <c r="S14" s="73">
        <f ca="1">(S13-S7)*Selection!$C$35</f>
        <v>0</v>
      </c>
      <c r="T14" s="73">
        <f ca="1">(T13-T7)*Selection!$C$35</f>
        <v>0</v>
      </c>
      <c r="U14" s="73">
        <f ca="1">(U13-U7)*Selection!$C$35</f>
        <v>0</v>
      </c>
      <c r="V14" s="73">
        <f ca="1">(V13-V7)*Selection!$C$35</f>
        <v>0</v>
      </c>
      <c r="W14" s="73">
        <f ca="1">(W13-W7)*Selection!$C$35</f>
        <v>0</v>
      </c>
      <c r="X14" s="73">
        <f ca="1">(X13-X7)*Selection!$C$35</f>
        <v>0</v>
      </c>
      <c r="Y14" s="73">
        <f ca="1">(Y13-Y7)*Selection!$C$35</f>
        <v>0</v>
      </c>
      <c r="Z14" s="73">
        <f ca="1">(Z13-Z7)*Selection!$C$35</f>
        <v>0</v>
      </c>
      <c r="AA14" s="73">
        <f ca="1">(AA13-AA7)*Selection!$C$35</f>
        <v>0</v>
      </c>
      <c r="AB14" s="73">
        <f ca="1">(AB13-AB7)*Selection!$C$35</f>
        <v>0</v>
      </c>
      <c r="AC14" s="73">
        <f ca="1">(AC13-AC7)*Selection!$C$35</f>
        <v>0</v>
      </c>
      <c r="AD14" s="73">
        <f ca="1">(AD13-AD7)*Selection!$C$35</f>
        <v>0</v>
      </c>
      <c r="AE14" s="73">
        <f ca="1">(AE13-AE7)*Selection!$C$35</f>
        <v>0</v>
      </c>
      <c r="AF14" s="73">
        <f ca="1">(AF13-AF7)*Selection!$C$35</f>
        <v>0</v>
      </c>
      <c r="AG14" s="73">
        <f ca="1">(AG13-AG7)*Selection!$C$35</f>
        <v>0</v>
      </c>
      <c r="AH14" s="73">
        <f ca="1">(AH13-AH7)*Selection!$C$35</f>
        <v>0</v>
      </c>
      <c r="AI14" s="73">
        <f ca="1">(AI13-AI7)*Selection!$C$35</f>
        <v>0</v>
      </c>
      <c r="AJ14" s="73">
        <f ca="1">(AJ13-AJ7)*Selection!$C$35</f>
        <v>0</v>
      </c>
      <c r="AK14" s="73">
        <f ca="1">(AK13-AK7)*Selection!$C$35</f>
        <v>0</v>
      </c>
      <c r="AL14" s="73">
        <f ca="1">(AL13-AL7)*Selection!$C$35</f>
        <v>0</v>
      </c>
      <c r="AM14" s="73">
        <f ca="1">(AM13-AM7)*Selection!$C$35</f>
        <v>0</v>
      </c>
      <c r="AN14" s="73">
        <f ca="1">(AN13-AN7)*Selection!$C$35</f>
        <v>0</v>
      </c>
      <c r="AO14" s="73">
        <f ca="1">(AO13-AO7)*Selection!$C$35</f>
        <v>0</v>
      </c>
      <c r="AP14" s="73"/>
    </row>
    <row r="15" spans="2:44" ht="12.75" customHeight="1">
      <c r="B15" s="13" t="s">
        <v>36</v>
      </c>
      <c r="C15" s="73">
        <f>IF(Selection!$C$19=IOU,C14,0)</f>
        <v>0</v>
      </c>
      <c r="D15" s="73">
        <f>IF(Selection!$C$19=IOU,D14,0)</f>
        <v>0</v>
      </c>
      <c r="E15" s="73">
        <f>IF(Selection!$C$19=IOU,E14,0)</f>
        <v>0</v>
      </c>
      <c r="F15" s="73">
        <f>IF(Selection!$C$19=IOU,F14,0)</f>
        <v>0</v>
      </c>
      <c r="G15" s="73">
        <f>IF(Selection!$C$19=IOU,G14,0)</f>
        <v>0</v>
      </c>
      <c r="H15" s="73">
        <f>IF(Selection!$C$19=IOU,H14,0)</f>
        <v>0</v>
      </c>
      <c r="I15" s="73">
        <f>IF(Selection!$C$19=IOU,I14,0)</f>
        <v>0</v>
      </c>
      <c r="J15" s="73">
        <f>IF(Selection!$C$19=IOU,J14,0)</f>
        <v>0</v>
      </c>
      <c r="K15" s="73">
        <f>IF(Selection!$C$19=IOU,K14,0)</f>
        <v>0</v>
      </c>
      <c r="L15" s="73">
        <f>IF(Selection!$C$19=IOU,L14,0)</f>
        <v>0</v>
      </c>
      <c r="M15" s="73">
        <f>IF(Selection!$C$19=IOU,M14,0)</f>
        <v>0</v>
      </c>
      <c r="N15" s="73">
        <f>IF(Selection!$C$19=IOU,N14,0)</f>
        <v>0</v>
      </c>
      <c r="O15" s="73">
        <f>IF(Selection!$C$19=IOU,O14,0)</f>
        <v>0</v>
      </c>
      <c r="P15" s="73">
        <f>IF(Selection!$C$19=IOU,P14,0)</f>
        <v>0</v>
      </c>
      <c r="Q15" s="73">
        <f>IF(Selection!$C$19=IOU,Q14,0)</f>
        <v>0</v>
      </c>
      <c r="R15" s="73">
        <f>IF(Selection!$C$19=IOU,R14,0)</f>
        <v>0</v>
      </c>
      <c r="S15" s="73">
        <f>IF(Selection!$C$19=IOU,S14,0)</f>
        <v>0</v>
      </c>
      <c r="T15" s="73">
        <f>IF(Selection!$C$19=IOU,T14,0)</f>
        <v>0</v>
      </c>
      <c r="U15" s="73">
        <f>IF(Selection!$C$19=IOU,U14,0)</f>
        <v>0</v>
      </c>
      <c r="V15" s="73">
        <f>IF(Selection!$C$19=IOU,V14,0)</f>
        <v>0</v>
      </c>
      <c r="W15" s="73">
        <f>IF(Selection!$C$19=IOU,W14,0)</f>
        <v>0</v>
      </c>
      <c r="X15" s="73">
        <f>IF(Selection!$C$19=IOU,X14,0)</f>
        <v>0</v>
      </c>
      <c r="Y15" s="73">
        <f>IF(Selection!$C$19=IOU,Y14,0)</f>
        <v>0</v>
      </c>
      <c r="Z15" s="73">
        <f>IF(Selection!$C$19=IOU,Z14,0)</f>
        <v>0</v>
      </c>
      <c r="AA15" s="73">
        <f>IF(Selection!$C$19=IOU,AA14,0)</f>
        <v>0</v>
      </c>
      <c r="AB15" s="73">
        <f>IF(Selection!$C$19=IOU,AB14,0)</f>
        <v>0</v>
      </c>
      <c r="AC15" s="73">
        <f>IF(Selection!$C$19=IOU,AC14,0)</f>
        <v>0</v>
      </c>
      <c r="AD15" s="73">
        <f>IF(Selection!$C$19=IOU,AD14,0)</f>
        <v>0</v>
      </c>
      <c r="AE15" s="73">
        <f>IF(Selection!$C$19=IOU,AE14,0)</f>
        <v>0</v>
      </c>
      <c r="AF15" s="73">
        <f>IF(Selection!$C$19=IOU,AF14,0)</f>
        <v>0</v>
      </c>
      <c r="AG15" s="73">
        <f>IF(Selection!$C$19=IOU,AG14,0)</f>
        <v>0</v>
      </c>
      <c r="AH15" s="73">
        <f>IF(Selection!$C$19=IOU,AH14,0)</f>
        <v>0</v>
      </c>
      <c r="AI15" s="73">
        <f>IF(Selection!$C$19=IOU,AI14,0)</f>
        <v>0</v>
      </c>
      <c r="AJ15" s="73">
        <f>IF(Selection!$C$19=IOU,AJ14,0)</f>
        <v>0</v>
      </c>
      <c r="AK15" s="73">
        <f>IF(Selection!$C$19=IOU,AK14,0)</f>
        <v>0</v>
      </c>
      <c r="AL15" s="73">
        <f>IF(Selection!$C$19=IOU,AL14,0)</f>
        <v>0</v>
      </c>
      <c r="AM15" s="73">
        <f>IF(Selection!$C$19=IOU,AM14,0)</f>
        <v>0</v>
      </c>
      <c r="AN15" s="73">
        <f>IF(Selection!$C$19=IOU,AN14,0)</f>
        <v>0</v>
      </c>
      <c r="AO15" s="73">
        <f>IF(Selection!$C$19=IOU,AO14,0)</f>
        <v>0</v>
      </c>
      <c r="AP15" s="73">
        <f>IF(Selection!$C$19=IOU,AP14,0)</f>
        <v>0</v>
      </c>
    </row>
    <row r="16" spans="2:44" ht="12.75" customHeight="1">
      <c r="B16" s="13" t="s">
        <v>37</v>
      </c>
      <c r="C16" s="73">
        <f ca="1">IF((C5&lt;=Selection!$C$23),Selection!$C$21,0)</f>
        <v>0</v>
      </c>
      <c r="D16" s="73">
        <f ca="1">IF((D5&lt;=Selection!$C$23),Selection!$C$21,0)</f>
        <v>0</v>
      </c>
      <c r="E16" s="73">
        <f ca="1">IF((E5&lt;=Selection!$C$23),Selection!$C$21,0)</f>
        <v>0</v>
      </c>
      <c r="F16" s="73">
        <f ca="1">IF((F5&lt;=Selection!$C$23),Selection!$C$21,0)</f>
        <v>0</v>
      </c>
      <c r="G16" s="73">
        <f ca="1">IF((G5&lt;=Selection!$C$23),Selection!$C$21,0)</f>
        <v>0</v>
      </c>
      <c r="H16" s="73">
        <f ca="1">IF((H5&lt;=Selection!$C$23),Selection!$C$21,0)</f>
        <v>0</v>
      </c>
      <c r="I16" s="73">
        <f ca="1">IF((I5&lt;=Selection!$C$23),Selection!$C$21,0)</f>
        <v>0</v>
      </c>
      <c r="J16" s="73">
        <f ca="1">IF((J5&lt;=Selection!$C$23),Selection!$C$21,0)</f>
        <v>0</v>
      </c>
      <c r="K16" s="73">
        <f ca="1">IF((K5&lt;=Selection!$C$23),Selection!$C$21,0)</f>
        <v>0</v>
      </c>
      <c r="L16" s="73">
        <f ca="1">IF((L5&lt;=Selection!$C$23),Selection!$C$21,0)</f>
        <v>0</v>
      </c>
      <c r="M16" s="73">
        <f ca="1">IF((M5&lt;=Selection!$C$23),Selection!$C$21,0)</f>
        <v>0</v>
      </c>
      <c r="N16" s="73">
        <f ca="1">IF((N5&lt;=Selection!$C$23),Selection!$C$21,0)</f>
        <v>0</v>
      </c>
      <c r="O16" s="73">
        <f ca="1">IF((O5&lt;=Selection!$C$23),Selection!$C$21,0)</f>
        <v>0</v>
      </c>
      <c r="P16" s="73">
        <f ca="1">IF((P5&lt;=Selection!$C$23),Selection!$C$21,0)</f>
        <v>0</v>
      </c>
      <c r="Q16" s="73">
        <f ca="1">IF((Q5&lt;=Selection!$C$23),Selection!$C$21,0)</f>
        <v>0</v>
      </c>
      <c r="R16" s="73">
        <f ca="1">IF((R5&lt;=Selection!$C$23),Selection!$C$21,0)</f>
        <v>0</v>
      </c>
      <c r="S16" s="73">
        <f ca="1">IF((S5&lt;=Selection!$C$23),Selection!$C$21,0)</f>
        <v>0</v>
      </c>
      <c r="T16" s="73">
        <f ca="1">IF((T5&lt;=Selection!$C$23),Selection!$C$21,0)</f>
        <v>0</v>
      </c>
      <c r="U16" s="73">
        <f ca="1">IF((U5&lt;=Selection!$C$23),Selection!$C$21,0)</f>
        <v>0</v>
      </c>
      <c r="V16" s="73">
        <f ca="1">IF((V5&lt;=Selection!$C$23),Selection!$C$21,0)</f>
        <v>0</v>
      </c>
      <c r="W16" s="73">
        <f ca="1">IF((W5&lt;=Selection!$C$23),Selection!$C$21,0)</f>
        <v>0</v>
      </c>
      <c r="X16" s="73">
        <f ca="1">IF((X5&lt;=Selection!$C$23),Selection!$C$21,0)</f>
        <v>0</v>
      </c>
      <c r="Y16" s="73">
        <f ca="1">IF((Y5&lt;=Selection!$C$23),Selection!$C$21,0)</f>
        <v>0</v>
      </c>
      <c r="Z16" s="73">
        <f ca="1">IF((Z5&lt;=Selection!$C$23),Selection!$C$21,0)</f>
        <v>0</v>
      </c>
      <c r="AA16" s="73">
        <f ca="1">IF((AA5&lt;=Selection!$C$23),Selection!$C$21,0)</f>
        <v>0</v>
      </c>
      <c r="AB16" s="73">
        <f ca="1">IF((AB5&lt;=Selection!$C$23),Selection!$C$21,0)</f>
        <v>0</v>
      </c>
      <c r="AC16" s="73">
        <f ca="1">IF((AC5&lt;=Selection!$C$23),Selection!$C$21,0)</f>
        <v>0</v>
      </c>
      <c r="AD16" s="73">
        <f ca="1">IF((AD5&lt;=Selection!$C$23),Selection!$C$21,0)</f>
        <v>0</v>
      </c>
      <c r="AE16" s="73">
        <f ca="1">IF((AE5&lt;=Selection!$C$23),Selection!$C$21,0)</f>
        <v>0</v>
      </c>
      <c r="AF16" s="73">
        <f ca="1">IF((AF5&lt;=Selection!$C$23),Selection!$C$21,0)</f>
        <v>0</v>
      </c>
      <c r="AG16" s="73">
        <f ca="1">IF((AG5&lt;=Selection!$C$23),Selection!$C$21,0)</f>
        <v>0</v>
      </c>
      <c r="AH16" s="73">
        <f ca="1">IF((AH5&lt;=Selection!$C$23),Selection!$C$21,0)</f>
        <v>0</v>
      </c>
      <c r="AI16" s="73">
        <f ca="1">IF((AI5&lt;=Selection!$C$23),Selection!$C$21,0)</f>
        <v>0</v>
      </c>
      <c r="AJ16" s="73">
        <f ca="1">IF((AJ5&lt;=Selection!$C$23),Selection!$C$21,0)</f>
        <v>0</v>
      </c>
      <c r="AK16" s="73">
        <f ca="1">IF((AK5&lt;=Selection!$C$23),Selection!$C$21,0)</f>
        <v>0</v>
      </c>
      <c r="AL16" s="73">
        <f ca="1">IF((AL5&lt;=Selection!$C$23),Selection!$C$21,0)</f>
        <v>0</v>
      </c>
      <c r="AM16" s="73">
        <f ca="1">IF((AM5&lt;=Selection!$C$23),Selection!$C$21,0)</f>
        <v>0</v>
      </c>
      <c r="AN16" s="73">
        <f ca="1">IF((AN5&lt;=Selection!$C$23),Selection!$C$21,0)</f>
        <v>0</v>
      </c>
      <c r="AO16" s="73">
        <f ca="1">IF((AO5&lt;=Selection!$C$23),Selection!$C$21,0)</f>
        <v>0</v>
      </c>
      <c r="AP16" s="73">
        <f ca="1">IF((AP5&lt;=Selection!$C$23),Selection!$C$21,0)</f>
        <v>0</v>
      </c>
    </row>
    <row r="17" spans="1:42" ht="13.5" customHeight="1" thickBot="1">
      <c r="B17" s="17" t="s">
        <v>38</v>
      </c>
      <c r="C17" s="36">
        <f t="shared" ref="C17:AP17" ca="1" si="4">C10-C15+C16</f>
        <v>3.1116494058351423</v>
      </c>
      <c r="D17" s="36">
        <f t="shared" ca="1" si="4"/>
        <v>3.0318635236342413</v>
      </c>
      <c r="E17" s="36">
        <f t="shared" ca="1" si="4"/>
        <v>2.9520776414333398</v>
      </c>
      <c r="F17" s="36">
        <f t="shared" ca="1" si="4"/>
        <v>2.8722917592324388</v>
      </c>
      <c r="G17" s="36">
        <f t="shared" ca="1" si="4"/>
        <v>2.7925058770315379</v>
      </c>
      <c r="H17" s="36">
        <f t="shared" ca="1" si="4"/>
        <v>2.7127199948306369</v>
      </c>
      <c r="I17" s="36">
        <f t="shared" ca="1" si="4"/>
        <v>2.6329341126297354</v>
      </c>
      <c r="J17" s="36">
        <f t="shared" ca="1" si="4"/>
        <v>2.5531482304288344</v>
      </c>
      <c r="K17" s="36">
        <f t="shared" ca="1" si="4"/>
        <v>2.4733623482279334</v>
      </c>
      <c r="L17" s="36">
        <f t="shared" ca="1" si="4"/>
        <v>2.3935764660270324</v>
      </c>
      <c r="M17" s="36">
        <f t="shared" ca="1" si="4"/>
        <v>2.3137905838261315</v>
      </c>
      <c r="N17" s="36">
        <f t="shared" ca="1" si="4"/>
        <v>2.23400470162523</v>
      </c>
      <c r="O17" s="36">
        <f t="shared" ca="1" si="4"/>
        <v>2.154218819424329</v>
      </c>
      <c r="P17" s="36">
        <f t="shared" ca="1" si="4"/>
        <v>2.074432937223428</v>
      </c>
      <c r="Q17" s="36">
        <f t="shared" ca="1" si="4"/>
        <v>1.994647055022527</v>
      </c>
      <c r="R17" s="36">
        <f t="shared" ca="1" si="4"/>
        <v>1.914861172821626</v>
      </c>
      <c r="S17" s="36">
        <f t="shared" ca="1" si="4"/>
        <v>1.8350752906207251</v>
      </c>
      <c r="T17" s="36">
        <f t="shared" ca="1" si="4"/>
        <v>1.7552894084198241</v>
      </c>
      <c r="U17" s="36">
        <f t="shared" ca="1" si="4"/>
        <v>1.6755035262189231</v>
      </c>
      <c r="V17" s="36">
        <f t="shared" ca="1" si="4"/>
        <v>1.5957176440180221</v>
      </c>
      <c r="W17" s="36">
        <f t="shared" ca="1" si="4"/>
        <v>1.5159317618171211</v>
      </c>
      <c r="X17" s="36">
        <f t="shared" ca="1" si="4"/>
        <v>1.4361458796162201</v>
      </c>
      <c r="Y17" s="36">
        <f t="shared" ca="1" si="4"/>
        <v>1.3563599974153191</v>
      </c>
      <c r="Z17" s="36">
        <f t="shared" ca="1" si="4"/>
        <v>1.2765741152144181</v>
      </c>
      <c r="AA17" s="36">
        <f t="shared" ca="1" si="4"/>
        <v>1.1967882330135171</v>
      </c>
      <c r="AB17" s="36">
        <f t="shared" ca="1" si="4"/>
        <v>1.1170023508126161</v>
      </c>
      <c r="AC17" s="36">
        <f t="shared" ca="1" si="4"/>
        <v>1.0372164686117151</v>
      </c>
      <c r="AD17" s="36">
        <f t="shared" ca="1" si="4"/>
        <v>0.95743058641081413</v>
      </c>
      <c r="AE17" s="36">
        <f t="shared" ca="1" si="4"/>
        <v>0.87764470420991314</v>
      </c>
      <c r="AF17" s="36">
        <f t="shared" ca="1" si="4"/>
        <v>0.79785882200901215</v>
      </c>
      <c r="AG17" s="36">
        <f t="shared" ca="1" si="4"/>
        <v>0.71807293980811115</v>
      </c>
      <c r="AH17" s="36">
        <f t="shared" ca="1" si="4"/>
        <v>0.63828705760721016</v>
      </c>
      <c r="AI17" s="36">
        <f t="shared" ca="1" si="4"/>
        <v>0.55850117540630917</v>
      </c>
      <c r="AJ17" s="36">
        <f t="shared" ca="1" si="4"/>
        <v>0.47871529320540818</v>
      </c>
      <c r="AK17" s="36">
        <f t="shared" ca="1" si="4"/>
        <v>0.39892941100450718</v>
      </c>
      <c r="AL17" s="36">
        <f t="shared" ca="1" si="4"/>
        <v>0.31914352880360619</v>
      </c>
      <c r="AM17" s="36">
        <f t="shared" ca="1" si="4"/>
        <v>0.2393576466027052</v>
      </c>
      <c r="AN17" s="36">
        <f t="shared" ca="1" si="4"/>
        <v>0.15957176440180421</v>
      </c>
      <c r="AO17" s="36">
        <f t="shared" ca="1" si="4"/>
        <v>7.9785882200903213E-2</v>
      </c>
      <c r="AP17" s="36">
        <f t="shared" ca="1" si="4"/>
        <v>0</v>
      </c>
    </row>
    <row r="18" spans="1:42" ht="13.5" thickBot="1">
      <c r="B18" s="12"/>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1:42" ht="13.5" thickBot="1">
      <c r="B19" s="14" t="s">
        <v>29</v>
      </c>
      <c r="C19" s="15">
        <f t="shared" ref="C19:AP19" si="5">C25</f>
        <v>1</v>
      </c>
      <c r="D19" s="15">
        <f t="shared" si="5"/>
        <v>2</v>
      </c>
      <c r="E19" s="15">
        <f t="shared" si="5"/>
        <v>3</v>
      </c>
      <c r="F19" s="15">
        <f t="shared" si="5"/>
        <v>4</v>
      </c>
      <c r="G19" s="15">
        <f t="shared" si="5"/>
        <v>5</v>
      </c>
      <c r="H19" s="15">
        <f t="shared" si="5"/>
        <v>6</v>
      </c>
      <c r="I19" s="15">
        <f t="shared" si="5"/>
        <v>7</v>
      </c>
      <c r="J19" s="15">
        <f t="shared" si="5"/>
        <v>8</v>
      </c>
      <c r="K19" s="15">
        <f t="shared" si="5"/>
        <v>9</v>
      </c>
      <c r="L19" s="15">
        <f t="shared" si="5"/>
        <v>10</v>
      </c>
      <c r="M19" s="15">
        <f t="shared" si="5"/>
        <v>11</v>
      </c>
      <c r="N19" s="15">
        <f t="shared" si="5"/>
        <v>12</v>
      </c>
      <c r="O19" s="15">
        <f t="shared" si="5"/>
        <v>13</v>
      </c>
      <c r="P19" s="15">
        <f t="shared" si="5"/>
        <v>14</v>
      </c>
      <c r="Q19" s="15">
        <f t="shared" si="5"/>
        <v>15</v>
      </c>
      <c r="R19" s="15">
        <f t="shared" si="5"/>
        <v>16</v>
      </c>
      <c r="S19" s="15">
        <f t="shared" si="5"/>
        <v>17</v>
      </c>
      <c r="T19" s="15">
        <f t="shared" si="5"/>
        <v>18</v>
      </c>
      <c r="U19" s="15">
        <f t="shared" si="5"/>
        <v>19</v>
      </c>
      <c r="V19" s="15">
        <f t="shared" si="5"/>
        <v>20</v>
      </c>
      <c r="W19" s="15">
        <f t="shared" si="5"/>
        <v>21</v>
      </c>
      <c r="X19" s="15">
        <f t="shared" si="5"/>
        <v>22</v>
      </c>
      <c r="Y19" s="15">
        <f t="shared" si="5"/>
        <v>23</v>
      </c>
      <c r="Z19" s="15">
        <f t="shared" si="5"/>
        <v>24</v>
      </c>
      <c r="AA19" s="15">
        <f t="shared" si="5"/>
        <v>25</v>
      </c>
      <c r="AB19" s="15">
        <f t="shared" si="5"/>
        <v>26</v>
      </c>
      <c r="AC19" s="15">
        <f t="shared" si="5"/>
        <v>27</v>
      </c>
      <c r="AD19" s="15">
        <f t="shared" si="5"/>
        <v>28</v>
      </c>
      <c r="AE19" s="15">
        <f t="shared" si="5"/>
        <v>29</v>
      </c>
      <c r="AF19" s="15">
        <f t="shared" si="5"/>
        <v>30</v>
      </c>
      <c r="AG19" s="15">
        <f t="shared" si="5"/>
        <v>31</v>
      </c>
      <c r="AH19" s="15">
        <f t="shared" si="5"/>
        <v>32</v>
      </c>
      <c r="AI19" s="15">
        <f t="shared" si="5"/>
        <v>33</v>
      </c>
      <c r="AJ19" s="15">
        <f t="shared" si="5"/>
        <v>34</v>
      </c>
      <c r="AK19" s="15">
        <f t="shared" si="5"/>
        <v>35</v>
      </c>
      <c r="AL19" s="15">
        <f t="shared" si="5"/>
        <v>36</v>
      </c>
      <c r="AM19" s="15">
        <f t="shared" si="5"/>
        <v>37</v>
      </c>
      <c r="AN19" s="15">
        <f t="shared" si="5"/>
        <v>38</v>
      </c>
      <c r="AO19" s="15">
        <f t="shared" si="5"/>
        <v>39</v>
      </c>
      <c r="AP19" s="15">
        <f t="shared" si="5"/>
        <v>40</v>
      </c>
    </row>
    <row r="20" spans="1:42">
      <c r="B20" s="16" t="s">
        <v>13</v>
      </c>
      <c r="C20" s="76">
        <f ca="1">+Selection!C27</f>
        <v>0</v>
      </c>
      <c r="D20" s="76">
        <f ca="1">C20</f>
        <v>0</v>
      </c>
      <c r="E20" s="76">
        <f t="shared" ref="E20:AP20" ca="1" si="6">D20</f>
        <v>0</v>
      </c>
      <c r="F20" s="76">
        <f t="shared" ca="1" si="6"/>
        <v>0</v>
      </c>
      <c r="G20" s="76">
        <f t="shared" ca="1" si="6"/>
        <v>0</v>
      </c>
      <c r="H20" s="76">
        <f t="shared" ca="1" si="6"/>
        <v>0</v>
      </c>
      <c r="I20" s="76">
        <f t="shared" ca="1" si="6"/>
        <v>0</v>
      </c>
      <c r="J20" s="76">
        <f t="shared" ca="1" si="6"/>
        <v>0</v>
      </c>
      <c r="K20" s="76">
        <f t="shared" ca="1" si="6"/>
        <v>0</v>
      </c>
      <c r="L20" s="76">
        <f t="shared" ca="1" si="6"/>
        <v>0</v>
      </c>
      <c r="M20" s="76">
        <f t="shared" ca="1" si="6"/>
        <v>0</v>
      </c>
      <c r="N20" s="76">
        <f t="shared" ca="1" si="6"/>
        <v>0</v>
      </c>
      <c r="O20" s="76">
        <f t="shared" ca="1" si="6"/>
        <v>0</v>
      </c>
      <c r="P20" s="76">
        <f t="shared" ca="1" si="6"/>
        <v>0</v>
      </c>
      <c r="Q20" s="76">
        <f t="shared" ca="1" si="6"/>
        <v>0</v>
      </c>
      <c r="R20" s="76">
        <f t="shared" ca="1" si="6"/>
        <v>0</v>
      </c>
      <c r="S20" s="76">
        <f t="shared" ca="1" si="6"/>
        <v>0</v>
      </c>
      <c r="T20" s="76">
        <f t="shared" ca="1" si="6"/>
        <v>0</v>
      </c>
      <c r="U20" s="76">
        <f t="shared" ca="1" si="6"/>
        <v>0</v>
      </c>
      <c r="V20" s="76">
        <f t="shared" ca="1" si="6"/>
        <v>0</v>
      </c>
      <c r="W20" s="76">
        <f t="shared" ca="1" si="6"/>
        <v>0</v>
      </c>
      <c r="X20" s="76">
        <f t="shared" ca="1" si="6"/>
        <v>0</v>
      </c>
      <c r="Y20" s="76">
        <f t="shared" ca="1" si="6"/>
        <v>0</v>
      </c>
      <c r="Z20" s="76">
        <f t="shared" ca="1" si="6"/>
        <v>0</v>
      </c>
      <c r="AA20" s="76">
        <f t="shared" ca="1" si="6"/>
        <v>0</v>
      </c>
      <c r="AB20" s="76">
        <f t="shared" ca="1" si="6"/>
        <v>0</v>
      </c>
      <c r="AC20" s="76">
        <f t="shared" ca="1" si="6"/>
        <v>0</v>
      </c>
      <c r="AD20" s="76">
        <f t="shared" ca="1" si="6"/>
        <v>0</v>
      </c>
      <c r="AE20" s="76">
        <f t="shared" ca="1" si="6"/>
        <v>0</v>
      </c>
      <c r="AF20" s="76">
        <f t="shared" ca="1" si="6"/>
        <v>0</v>
      </c>
      <c r="AG20" s="76">
        <f t="shared" ca="1" si="6"/>
        <v>0</v>
      </c>
      <c r="AH20" s="76">
        <f t="shared" ca="1" si="6"/>
        <v>0</v>
      </c>
      <c r="AI20" s="76">
        <f t="shared" ca="1" si="6"/>
        <v>0</v>
      </c>
      <c r="AJ20" s="76">
        <f t="shared" ca="1" si="6"/>
        <v>0</v>
      </c>
      <c r="AK20" s="76">
        <f t="shared" ca="1" si="6"/>
        <v>0</v>
      </c>
      <c r="AL20" s="76">
        <f t="shared" ca="1" si="6"/>
        <v>0</v>
      </c>
      <c r="AM20" s="76">
        <f t="shared" ca="1" si="6"/>
        <v>0</v>
      </c>
      <c r="AN20" s="76">
        <f t="shared" ca="1" si="6"/>
        <v>0</v>
      </c>
      <c r="AO20" s="76">
        <f t="shared" ca="1" si="6"/>
        <v>0</v>
      </c>
      <c r="AP20" s="76">
        <f t="shared" ca="1" si="6"/>
        <v>0</v>
      </c>
    </row>
    <row r="21" spans="1:42">
      <c r="B21" s="13" t="s">
        <v>42</v>
      </c>
      <c r="C21" s="74">
        <f ca="1">+Selection!C28</f>
        <v>0</v>
      </c>
      <c r="D21" s="74">
        <f ca="1">+C21</f>
        <v>0</v>
      </c>
      <c r="E21" s="74">
        <f t="shared" ref="E21:AP21" ca="1" si="7">+D21</f>
        <v>0</v>
      </c>
      <c r="F21" s="74">
        <f t="shared" ca="1" si="7"/>
        <v>0</v>
      </c>
      <c r="G21" s="74">
        <f t="shared" ca="1" si="7"/>
        <v>0</v>
      </c>
      <c r="H21" s="74">
        <f t="shared" ca="1" si="7"/>
        <v>0</v>
      </c>
      <c r="I21" s="74">
        <f t="shared" ca="1" si="7"/>
        <v>0</v>
      </c>
      <c r="J21" s="74">
        <f t="shared" ca="1" si="7"/>
        <v>0</v>
      </c>
      <c r="K21" s="74">
        <f t="shared" ca="1" si="7"/>
        <v>0</v>
      </c>
      <c r="L21" s="74">
        <f t="shared" ca="1" si="7"/>
        <v>0</v>
      </c>
      <c r="M21" s="74">
        <f t="shared" ca="1" si="7"/>
        <v>0</v>
      </c>
      <c r="N21" s="74">
        <f t="shared" ca="1" si="7"/>
        <v>0</v>
      </c>
      <c r="O21" s="74">
        <f t="shared" ca="1" si="7"/>
        <v>0</v>
      </c>
      <c r="P21" s="74">
        <f t="shared" ca="1" si="7"/>
        <v>0</v>
      </c>
      <c r="Q21" s="74">
        <f t="shared" ca="1" si="7"/>
        <v>0</v>
      </c>
      <c r="R21" s="74">
        <f t="shared" ca="1" si="7"/>
        <v>0</v>
      </c>
      <c r="S21" s="74">
        <f t="shared" ca="1" si="7"/>
        <v>0</v>
      </c>
      <c r="T21" s="74">
        <f t="shared" ca="1" si="7"/>
        <v>0</v>
      </c>
      <c r="U21" s="74">
        <f t="shared" ca="1" si="7"/>
        <v>0</v>
      </c>
      <c r="V21" s="74">
        <f t="shared" ca="1" si="7"/>
        <v>0</v>
      </c>
      <c r="W21" s="74">
        <f t="shared" ca="1" si="7"/>
        <v>0</v>
      </c>
      <c r="X21" s="74">
        <f t="shared" ca="1" si="7"/>
        <v>0</v>
      </c>
      <c r="Y21" s="74">
        <f t="shared" ca="1" si="7"/>
        <v>0</v>
      </c>
      <c r="Z21" s="74">
        <f t="shared" ca="1" si="7"/>
        <v>0</v>
      </c>
      <c r="AA21" s="74">
        <f t="shared" ca="1" si="7"/>
        <v>0</v>
      </c>
      <c r="AB21" s="74">
        <f t="shared" ca="1" si="7"/>
        <v>0</v>
      </c>
      <c r="AC21" s="74">
        <f t="shared" ca="1" si="7"/>
        <v>0</v>
      </c>
      <c r="AD21" s="74">
        <f t="shared" ca="1" si="7"/>
        <v>0</v>
      </c>
      <c r="AE21" s="74">
        <f t="shared" ca="1" si="7"/>
        <v>0</v>
      </c>
      <c r="AF21" s="74">
        <f t="shared" ca="1" si="7"/>
        <v>0</v>
      </c>
      <c r="AG21" s="74">
        <f t="shared" ca="1" si="7"/>
        <v>0</v>
      </c>
      <c r="AH21" s="74">
        <f t="shared" ca="1" si="7"/>
        <v>0</v>
      </c>
      <c r="AI21" s="74">
        <f t="shared" ca="1" si="7"/>
        <v>0</v>
      </c>
      <c r="AJ21" s="74">
        <f t="shared" ca="1" si="7"/>
        <v>0</v>
      </c>
      <c r="AK21" s="74">
        <f t="shared" ca="1" si="7"/>
        <v>0</v>
      </c>
      <c r="AL21" s="74">
        <f t="shared" ca="1" si="7"/>
        <v>0</v>
      </c>
      <c r="AM21" s="74">
        <f t="shared" ca="1" si="7"/>
        <v>0</v>
      </c>
      <c r="AN21" s="74">
        <f t="shared" ca="1" si="7"/>
        <v>0</v>
      </c>
      <c r="AO21" s="74">
        <f t="shared" ca="1" si="7"/>
        <v>0</v>
      </c>
      <c r="AP21" s="74">
        <f t="shared" ca="1" si="7"/>
        <v>0</v>
      </c>
    </row>
    <row r="22" spans="1:42">
      <c r="B22" s="13" t="s">
        <v>43</v>
      </c>
      <c r="C22" s="74">
        <f ca="1">C21*C20</f>
        <v>0</v>
      </c>
      <c r="D22" s="74">
        <f t="shared" ref="D22:AP22" ca="1" si="8">D21*D20</f>
        <v>0</v>
      </c>
      <c r="E22" s="74">
        <f t="shared" ca="1" si="8"/>
        <v>0</v>
      </c>
      <c r="F22" s="74">
        <f t="shared" ca="1" si="8"/>
        <v>0</v>
      </c>
      <c r="G22" s="74">
        <f t="shared" ca="1" si="8"/>
        <v>0</v>
      </c>
      <c r="H22" s="74">
        <f t="shared" ca="1" si="8"/>
        <v>0</v>
      </c>
      <c r="I22" s="74">
        <f t="shared" ca="1" si="8"/>
        <v>0</v>
      </c>
      <c r="J22" s="74">
        <f t="shared" ca="1" si="8"/>
        <v>0</v>
      </c>
      <c r="K22" s="74">
        <f t="shared" ca="1" si="8"/>
        <v>0</v>
      </c>
      <c r="L22" s="74">
        <f t="shared" ca="1" si="8"/>
        <v>0</v>
      </c>
      <c r="M22" s="74">
        <f t="shared" ca="1" si="8"/>
        <v>0</v>
      </c>
      <c r="N22" s="74">
        <f t="shared" ca="1" si="8"/>
        <v>0</v>
      </c>
      <c r="O22" s="74">
        <f t="shared" ca="1" si="8"/>
        <v>0</v>
      </c>
      <c r="P22" s="74">
        <f t="shared" ca="1" si="8"/>
        <v>0</v>
      </c>
      <c r="Q22" s="74">
        <f t="shared" ca="1" si="8"/>
        <v>0</v>
      </c>
      <c r="R22" s="74">
        <f t="shared" ca="1" si="8"/>
        <v>0</v>
      </c>
      <c r="S22" s="74">
        <f t="shared" ca="1" si="8"/>
        <v>0</v>
      </c>
      <c r="T22" s="74">
        <f t="shared" ca="1" si="8"/>
        <v>0</v>
      </c>
      <c r="U22" s="74">
        <f t="shared" ca="1" si="8"/>
        <v>0</v>
      </c>
      <c r="V22" s="74">
        <f t="shared" ca="1" si="8"/>
        <v>0</v>
      </c>
      <c r="W22" s="74">
        <f t="shared" ca="1" si="8"/>
        <v>0</v>
      </c>
      <c r="X22" s="74">
        <f t="shared" ca="1" si="8"/>
        <v>0</v>
      </c>
      <c r="Y22" s="74">
        <f t="shared" ca="1" si="8"/>
        <v>0</v>
      </c>
      <c r="Z22" s="74">
        <f t="shared" ca="1" si="8"/>
        <v>0</v>
      </c>
      <c r="AA22" s="74">
        <f t="shared" ca="1" si="8"/>
        <v>0</v>
      </c>
      <c r="AB22" s="74">
        <f t="shared" ca="1" si="8"/>
        <v>0</v>
      </c>
      <c r="AC22" s="74">
        <f t="shared" ca="1" si="8"/>
        <v>0</v>
      </c>
      <c r="AD22" s="74">
        <f t="shared" ca="1" si="8"/>
        <v>0</v>
      </c>
      <c r="AE22" s="74">
        <f t="shared" ca="1" si="8"/>
        <v>0</v>
      </c>
      <c r="AF22" s="74">
        <f t="shared" ca="1" si="8"/>
        <v>0</v>
      </c>
      <c r="AG22" s="74">
        <f t="shared" ca="1" si="8"/>
        <v>0</v>
      </c>
      <c r="AH22" s="74">
        <f t="shared" ca="1" si="8"/>
        <v>0</v>
      </c>
      <c r="AI22" s="74">
        <f t="shared" ca="1" si="8"/>
        <v>0</v>
      </c>
      <c r="AJ22" s="74">
        <f t="shared" ca="1" si="8"/>
        <v>0</v>
      </c>
      <c r="AK22" s="74">
        <f t="shared" ca="1" si="8"/>
        <v>0</v>
      </c>
      <c r="AL22" s="74">
        <f t="shared" ca="1" si="8"/>
        <v>0</v>
      </c>
      <c r="AM22" s="74">
        <f t="shared" ca="1" si="8"/>
        <v>0</v>
      </c>
      <c r="AN22" s="74">
        <f t="shared" ca="1" si="8"/>
        <v>0</v>
      </c>
      <c r="AO22" s="74">
        <f t="shared" ca="1" si="8"/>
        <v>0</v>
      </c>
      <c r="AP22" s="74">
        <f t="shared" ca="1" si="8"/>
        <v>0</v>
      </c>
    </row>
    <row r="23" spans="1:42" ht="13.5" thickBot="1">
      <c r="B23" s="17" t="s">
        <v>44</v>
      </c>
      <c r="C23" s="36">
        <f t="shared" ref="C23:AP23" ca="1" si="9">C22*C17</f>
        <v>0</v>
      </c>
      <c r="D23" s="36">
        <f t="shared" ca="1" si="9"/>
        <v>0</v>
      </c>
      <c r="E23" s="36">
        <f t="shared" ca="1" si="9"/>
        <v>0</v>
      </c>
      <c r="F23" s="36">
        <f t="shared" ca="1" si="9"/>
        <v>0</v>
      </c>
      <c r="G23" s="36">
        <f t="shared" ca="1" si="9"/>
        <v>0</v>
      </c>
      <c r="H23" s="36">
        <f t="shared" ca="1" si="9"/>
        <v>0</v>
      </c>
      <c r="I23" s="36">
        <f t="shared" ca="1" si="9"/>
        <v>0</v>
      </c>
      <c r="J23" s="36">
        <f t="shared" ca="1" si="9"/>
        <v>0</v>
      </c>
      <c r="K23" s="36">
        <f t="shared" ca="1" si="9"/>
        <v>0</v>
      </c>
      <c r="L23" s="36">
        <f t="shared" ca="1" si="9"/>
        <v>0</v>
      </c>
      <c r="M23" s="36">
        <f t="shared" ca="1" si="9"/>
        <v>0</v>
      </c>
      <c r="N23" s="36">
        <f t="shared" ca="1" si="9"/>
        <v>0</v>
      </c>
      <c r="O23" s="36">
        <f t="shared" ca="1" si="9"/>
        <v>0</v>
      </c>
      <c r="P23" s="36">
        <f t="shared" ca="1" si="9"/>
        <v>0</v>
      </c>
      <c r="Q23" s="36">
        <f t="shared" ca="1" si="9"/>
        <v>0</v>
      </c>
      <c r="R23" s="36">
        <f t="shared" ca="1" si="9"/>
        <v>0</v>
      </c>
      <c r="S23" s="36">
        <f t="shared" ca="1" si="9"/>
        <v>0</v>
      </c>
      <c r="T23" s="36">
        <f t="shared" ca="1" si="9"/>
        <v>0</v>
      </c>
      <c r="U23" s="36">
        <f t="shared" ca="1" si="9"/>
        <v>0</v>
      </c>
      <c r="V23" s="36">
        <f t="shared" ca="1" si="9"/>
        <v>0</v>
      </c>
      <c r="W23" s="36">
        <f t="shared" ca="1" si="9"/>
        <v>0</v>
      </c>
      <c r="X23" s="36">
        <f t="shared" ca="1" si="9"/>
        <v>0</v>
      </c>
      <c r="Y23" s="36">
        <f t="shared" ca="1" si="9"/>
        <v>0</v>
      </c>
      <c r="Z23" s="36">
        <f t="shared" ca="1" si="9"/>
        <v>0</v>
      </c>
      <c r="AA23" s="36">
        <f t="shared" ca="1" si="9"/>
        <v>0</v>
      </c>
      <c r="AB23" s="36">
        <f t="shared" ca="1" si="9"/>
        <v>0</v>
      </c>
      <c r="AC23" s="36">
        <f t="shared" ca="1" si="9"/>
        <v>0</v>
      </c>
      <c r="AD23" s="36">
        <f t="shared" ca="1" si="9"/>
        <v>0</v>
      </c>
      <c r="AE23" s="36">
        <f t="shared" ca="1" si="9"/>
        <v>0</v>
      </c>
      <c r="AF23" s="36">
        <f t="shared" ca="1" si="9"/>
        <v>0</v>
      </c>
      <c r="AG23" s="36">
        <f t="shared" ca="1" si="9"/>
        <v>0</v>
      </c>
      <c r="AH23" s="36">
        <f t="shared" ca="1" si="9"/>
        <v>0</v>
      </c>
      <c r="AI23" s="36">
        <f t="shared" ca="1" si="9"/>
        <v>0</v>
      </c>
      <c r="AJ23" s="36">
        <f t="shared" ca="1" si="9"/>
        <v>0</v>
      </c>
      <c r="AK23" s="36">
        <f t="shared" ca="1" si="9"/>
        <v>0</v>
      </c>
      <c r="AL23" s="36">
        <f t="shared" ca="1" si="9"/>
        <v>0</v>
      </c>
      <c r="AM23" s="36">
        <f t="shared" ca="1" si="9"/>
        <v>0</v>
      </c>
      <c r="AN23" s="36">
        <f t="shared" ca="1" si="9"/>
        <v>0</v>
      </c>
      <c r="AO23" s="36">
        <f t="shared" ca="1" si="9"/>
        <v>0</v>
      </c>
      <c r="AP23" s="36">
        <f t="shared" ca="1" si="9"/>
        <v>0</v>
      </c>
    </row>
    <row r="24" spans="1:42" ht="13.5" thickBot="1">
      <c r="B24" s="13"/>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row>
    <row r="25" spans="1:42" ht="13.5" thickBot="1">
      <c r="B25" s="18" t="s">
        <v>29</v>
      </c>
      <c r="C25" s="15">
        <f t="shared" ref="C25:AP25" si="10">C5</f>
        <v>1</v>
      </c>
      <c r="D25" s="15">
        <f t="shared" si="10"/>
        <v>2</v>
      </c>
      <c r="E25" s="15">
        <f t="shared" si="10"/>
        <v>3</v>
      </c>
      <c r="F25" s="15">
        <f t="shared" si="10"/>
        <v>4</v>
      </c>
      <c r="G25" s="15">
        <f t="shared" si="10"/>
        <v>5</v>
      </c>
      <c r="H25" s="15">
        <f t="shared" si="10"/>
        <v>6</v>
      </c>
      <c r="I25" s="15">
        <f t="shared" si="10"/>
        <v>7</v>
      </c>
      <c r="J25" s="15">
        <f t="shared" si="10"/>
        <v>8</v>
      </c>
      <c r="K25" s="15">
        <f t="shared" si="10"/>
        <v>9</v>
      </c>
      <c r="L25" s="15">
        <f t="shared" si="10"/>
        <v>10</v>
      </c>
      <c r="M25" s="15">
        <f t="shared" si="10"/>
        <v>11</v>
      </c>
      <c r="N25" s="15">
        <f t="shared" si="10"/>
        <v>12</v>
      </c>
      <c r="O25" s="15">
        <f t="shared" si="10"/>
        <v>13</v>
      </c>
      <c r="P25" s="15">
        <f t="shared" si="10"/>
        <v>14</v>
      </c>
      <c r="Q25" s="15">
        <f t="shared" si="10"/>
        <v>15</v>
      </c>
      <c r="R25" s="15">
        <f t="shared" si="10"/>
        <v>16</v>
      </c>
      <c r="S25" s="15">
        <f t="shared" si="10"/>
        <v>17</v>
      </c>
      <c r="T25" s="15">
        <f t="shared" si="10"/>
        <v>18</v>
      </c>
      <c r="U25" s="15">
        <f t="shared" si="10"/>
        <v>19</v>
      </c>
      <c r="V25" s="15">
        <f t="shared" si="10"/>
        <v>20</v>
      </c>
      <c r="W25" s="15">
        <f t="shared" si="10"/>
        <v>21</v>
      </c>
      <c r="X25" s="15">
        <f t="shared" si="10"/>
        <v>22</v>
      </c>
      <c r="Y25" s="15">
        <f t="shared" si="10"/>
        <v>23</v>
      </c>
      <c r="Z25" s="15">
        <f t="shared" si="10"/>
        <v>24</v>
      </c>
      <c r="AA25" s="15">
        <f t="shared" si="10"/>
        <v>25</v>
      </c>
      <c r="AB25" s="15">
        <f t="shared" si="10"/>
        <v>26</v>
      </c>
      <c r="AC25" s="15">
        <f t="shared" si="10"/>
        <v>27</v>
      </c>
      <c r="AD25" s="15">
        <f t="shared" si="10"/>
        <v>28</v>
      </c>
      <c r="AE25" s="15">
        <f t="shared" si="10"/>
        <v>29</v>
      </c>
      <c r="AF25" s="15">
        <f t="shared" si="10"/>
        <v>30</v>
      </c>
      <c r="AG25" s="15">
        <f t="shared" si="10"/>
        <v>31</v>
      </c>
      <c r="AH25" s="15">
        <f t="shared" si="10"/>
        <v>32</v>
      </c>
      <c r="AI25" s="15">
        <f t="shared" si="10"/>
        <v>33</v>
      </c>
      <c r="AJ25" s="15">
        <f t="shared" si="10"/>
        <v>34</v>
      </c>
      <c r="AK25" s="15">
        <f t="shared" si="10"/>
        <v>35</v>
      </c>
      <c r="AL25" s="15">
        <f t="shared" si="10"/>
        <v>36</v>
      </c>
      <c r="AM25" s="15">
        <f t="shared" si="10"/>
        <v>37</v>
      </c>
      <c r="AN25" s="15">
        <f t="shared" si="10"/>
        <v>38</v>
      </c>
      <c r="AO25" s="15">
        <f t="shared" si="10"/>
        <v>39</v>
      </c>
      <c r="AP25" s="15">
        <f t="shared" si="10"/>
        <v>40</v>
      </c>
    </row>
    <row r="26" spans="1:42" s="69" customFormat="1" ht="12.75" customHeight="1">
      <c r="A26" s="72"/>
      <c r="B26" s="16" t="s">
        <v>15</v>
      </c>
      <c r="C26" s="76">
        <f ca="1">Selection!C29</f>
        <v>4.5072624999999991E-2</v>
      </c>
      <c r="D26" s="76">
        <f ca="1">C26</f>
        <v>4.5072624999999991E-2</v>
      </c>
      <c r="E26" s="76">
        <f t="shared" ref="E26:AP26" ca="1" si="11">D26</f>
        <v>4.5072624999999991E-2</v>
      </c>
      <c r="F26" s="76">
        <f t="shared" ca="1" si="11"/>
        <v>4.5072624999999991E-2</v>
      </c>
      <c r="G26" s="76">
        <f t="shared" ca="1" si="11"/>
        <v>4.5072624999999991E-2</v>
      </c>
      <c r="H26" s="76">
        <f t="shared" ca="1" si="11"/>
        <v>4.5072624999999991E-2</v>
      </c>
      <c r="I26" s="76">
        <f t="shared" ca="1" si="11"/>
        <v>4.5072624999999991E-2</v>
      </c>
      <c r="J26" s="76">
        <f t="shared" ca="1" si="11"/>
        <v>4.5072624999999991E-2</v>
      </c>
      <c r="K26" s="76">
        <f t="shared" ca="1" si="11"/>
        <v>4.5072624999999991E-2</v>
      </c>
      <c r="L26" s="76">
        <f t="shared" ca="1" si="11"/>
        <v>4.5072624999999991E-2</v>
      </c>
      <c r="M26" s="76">
        <f t="shared" ca="1" si="11"/>
        <v>4.5072624999999991E-2</v>
      </c>
      <c r="N26" s="76">
        <f t="shared" ca="1" si="11"/>
        <v>4.5072624999999991E-2</v>
      </c>
      <c r="O26" s="76">
        <f t="shared" ca="1" si="11"/>
        <v>4.5072624999999991E-2</v>
      </c>
      <c r="P26" s="76">
        <f t="shared" ca="1" si="11"/>
        <v>4.5072624999999991E-2</v>
      </c>
      <c r="Q26" s="76">
        <f t="shared" ca="1" si="11"/>
        <v>4.5072624999999991E-2</v>
      </c>
      <c r="R26" s="76">
        <f t="shared" ca="1" si="11"/>
        <v>4.5072624999999991E-2</v>
      </c>
      <c r="S26" s="76">
        <f t="shared" ca="1" si="11"/>
        <v>4.5072624999999991E-2</v>
      </c>
      <c r="T26" s="76">
        <f t="shared" ca="1" si="11"/>
        <v>4.5072624999999991E-2</v>
      </c>
      <c r="U26" s="76">
        <f t="shared" ca="1" si="11"/>
        <v>4.5072624999999991E-2</v>
      </c>
      <c r="V26" s="76">
        <f t="shared" ca="1" si="11"/>
        <v>4.5072624999999991E-2</v>
      </c>
      <c r="W26" s="76">
        <f t="shared" ca="1" si="11"/>
        <v>4.5072624999999991E-2</v>
      </c>
      <c r="X26" s="76">
        <f t="shared" ca="1" si="11"/>
        <v>4.5072624999999991E-2</v>
      </c>
      <c r="Y26" s="76">
        <f t="shared" ca="1" si="11"/>
        <v>4.5072624999999991E-2</v>
      </c>
      <c r="Z26" s="76">
        <f t="shared" ca="1" si="11"/>
        <v>4.5072624999999991E-2</v>
      </c>
      <c r="AA26" s="76">
        <f t="shared" ca="1" si="11"/>
        <v>4.5072624999999991E-2</v>
      </c>
      <c r="AB26" s="76">
        <f t="shared" ca="1" si="11"/>
        <v>4.5072624999999991E-2</v>
      </c>
      <c r="AC26" s="76">
        <f t="shared" ca="1" si="11"/>
        <v>4.5072624999999991E-2</v>
      </c>
      <c r="AD26" s="76">
        <f t="shared" ca="1" si="11"/>
        <v>4.5072624999999991E-2</v>
      </c>
      <c r="AE26" s="76">
        <f t="shared" ca="1" si="11"/>
        <v>4.5072624999999991E-2</v>
      </c>
      <c r="AF26" s="76">
        <f t="shared" ca="1" si="11"/>
        <v>4.5072624999999991E-2</v>
      </c>
      <c r="AG26" s="76">
        <f t="shared" ca="1" si="11"/>
        <v>4.5072624999999991E-2</v>
      </c>
      <c r="AH26" s="76">
        <f t="shared" ca="1" si="11"/>
        <v>4.5072624999999991E-2</v>
      </c>
      <c r="AI26" s="76">
        <f t="shared" ca="1" si="11"/>
        <v>4.5072624999999991E-2</v>
      </c>
      <c r="AJ26" s="76">
        <f t="shared" ca="1" si="11"/>
        <v>4.5072624999999991E-2</v>
      </c>
      <c r="AK26" s="76">
        <f t="shared" ca="1" si="11"/>
        <v>4.5072624999999991E-2</v>
      </c>
      <c r="AL26" s="76">
        <f t="shared" ca="1" si="11"/>
        <v>4.5072624999999991E-2</v>
      </c>
      <c r="AM26" s="76">
        <f t="shared" ca="1" si="11"/>
        <v>4.5072624999999991E-2</v>
      </c>
      <c r="AN26" s="76">
        <f t="shared" ca="1" si="11"/>
        <v>4.5072624999999991E-2</v>
      </c>
      <c r="AO26" s="76">
        <f t="shared" ca="1" si="11"/>
        <v>4.5072624999999991E-2</v>
      </c>
      <c r="AP26" s="76">
        <f t="shared" ca="1" si="11"/>
        <v>4.5072624999999991E-2</v>
      </c>
    </row>
    <row r="27" spans="1:42" ht="12.75" customHeight="1">
      <c r="B27" s="13" t="s">
        <v>39</v>
      </c>
      <c r="C27" s="74">
        <f ca="1">Selection!C30</f>
        <v>1</v>
      </c>
      <c r="D27" s="74">
        <f ca="1">+C27</f>
        <v>1</v>
      </c>
      <c r="E27" s="74">
        <f t="shared" ref="E27:AP27" ca="1" si="12">+D27</f>
        <v>1</v>
      </c>
      <c r="F27" s="74">
        <f t="shared" ca="1" si="12"/>
        <v>1</v>
      </c>
      <c r="G27" s="74">
        <f t="shared" ca="1" si="12"/>
        <v>1</v>
      </c>
      <c r="H27" s="74">
        <f t="shared" ca="1" si="12"/>
        <v>1</v>
      </c>
      <c r="I27" s="74">
        <f t="shared" ca="1" si="12"/>
        <v>1</v>
      </c>
      <c r="J27" s="74">
        <f t="shared" ca="1" si="12"/>
        <v>1</v>
      </c>
      <c r="K27" s="74">
        <f t="shared" ca="1" si="12"/>
        <v>1</v>
      </c>
      <c r="L27" s="74">
        <f t="shared" ca="1" si="12"/>
        <v>1</v>
      </c>
      <c r="M27" s="74">
        <f t="shared" ca="1" si="12"/>
        <v>1</v>
      </c>
      <c r="N27" s="74">
        <f t="shared" ca="1" si="12"/>
        <v>1</v>
      </c>
      <c r="O27" s="74">
        <f t="shared" ca="1" si="12"/>
        <v>1</v>
      </c>
      <c r="P27" s="74">
        <f t="shared" ca="1" si="12"/>
        <v>1</v>
      </c>
      <c r="Q27" s="74">
        <f t="shared" ca="1" si="12"/>
        <v>1</v>
      </c>
      <c r="R27" s="74">
        <f t="shared" ca="1" si="12"/>
        <v>1</v>
      </c>
      <c r="S27" s="74">
        <f t="shared" ca="1" si="12"/>
        <v>1</v>
      </c>
      <c r="T27" s="74">
        <f t="shared" ca="1" si="12"/>
        <v>1</v>
      </c>
      <c r="U27" s="74">
        <f t="shared" ca="1" si="12"/>
        <v>1</v>
      </c>
      <c r="V27" s="74">
        <f t="shared" ca="1" si="12"/>
        <v>1</v>
      </c>
      <c r="W27" s="74">
        <f t="shared" ca="1" si="12"/>
        <v>1</v>
      </c>
      <c r="X27" s="74">
        <f t="shared" ca="1" si="12"/>
        <v>1</v>
      </c>
      <c r="Y27" s="74">
        <f t="shared" ca="1" si="12"/>
        <v>1</v>
      </c>
      <c r="Z27" s="74">
        <f t="shared" ca="1" si="12"/>
        <v>1</v>
      </c>
      <c r="AA27" s="74">
        <f t="shared" ca="1" si="12"/>
        <v>1</v>
      </c>
      <c r="AB27" s="74">
        <f t="shared" ca="1" si="12"/>
        <v>1</v>
      </c>
      <c r="AC27" s="74">
        <f t="shared" ca="1" si="12"/>
        <v>1</v>
      </c>
      <c r="AD27" s="74">
        <f t="shared" ca="1" si="12"/>
        <v>1</v>
      </c>
      <c r="AE27" s="74">
        <f t="shared" ca="1" si="12"/>
        <v>1</v>
      </c>
      <c r="AF27" s="74">
        <f t="shared" ca="1" si="12"/>
        <v>1</v>
      </c>
      <c r="AG27" s="74">
        <f t="shared" ca="1" si="12"/>
        <v>1</v>
      </c>
      <c r="AH27" s="74">
        <f t="shared" ca="1" si="12"/>
        <v>1</v>
      </c>
      <c r="AI27" s="74">
        <f t="shared" ca="1" si="12"/>
        <v>1</v>
      </c>
      <c r="AJ27" s="74">
        <f t="shared" ca="1" si="12"/>
        <v>1</v>
      </c>
      <c r="AK27" s="74">
        <f t="shared" ca="1" si="12"/>
        <v>1</v>
      </c>
      <c r="AL27" s="74">
        <f t="shared" ca="1" si="12"/>
        <v>1</v>
      </c>
      <c r="AM27" s="74">
        <f t="shared" ca="1" si="12"/>
        <v>1</v>
      </c>
      <c r="AN27" s="74">
        <f t="shared" ca="1" si="12"/>
        <v>1</v>
      </c>
      <c r="AO27" s="74">
        <f t="shared" ca="1" si="12"/>
        <v>1</v>
      </c>
      <c r="AP27" s="74">
        <f t="shared" ca="1" si="12"/>
        <v>1</v>
      </c>
    </row>
    <row r="28" spans="1:42" ht="12.75" customHeight="1">
      <c r="B28" s="13" t="s">
        <v>40</v>
      </c>
      <c r="C28" s="74">
        <f ca="1">C27*C26</f>
        <v>4.5072624999999991E-2</v>
      </c>
      <c r="D28" s="74">
        <f t="shared" ref="D28:AP28" ca="1" si="13">D27*D26</f>
        <v>4.5072624999999991E-2</v>
      </c>
      <c r="E28" s="74">
        <f t="shared" ca="1" si="13"/>
        <v>4.5072624999999991E-2</v>
      </c>
      <c r="F28" s="74">
        <f t="shared" ca="1" si="13"/>
        <v>4.5072624999999991E-2</v>
      </c>
      <c r="G28" s="74">
        <f t="shared" ca="1" si="13"/>
        <v>4.5072624999999991E-2</v>
      </c>
      <c r="H28" s="74">
        <f t="shared" ca="1" si="13"/>
        <v>4.5072624999999991E-2</v>
      </c>
      <c r="I28" s="74">
        <f t="shared" ca="1" si="13"/>
        <v>4.5072624999999991E-2</v>
      </c>
      <c r="J28" s="74">
        <f t="shared" ca="1" si="13"/>
        <v>4.5072624999999991E-2</v>
      </c>
      <c r="K28" s="74">
        <f t="shared" ca="1" si="13"/>
        <v>4.5072624999999991E-2</v>
      </c>
      <c r="L28" s="74">
        <f t="shared" ca="1" si="13"/>
        <v>4.5072624999999991E-2</v>
      </c>
      <c r="M28" s="74">
        <f t="shared" ca="1" si="13"/>
        <v>4.5072624999999991E-2</v>
      </c>
      <c r="N28" s="74">
        <f t="shared" ca="1" si="13"/>
        <v>4.5072624999999991E-2</v>
      </c>
      <c r="O28" s="74">
        <f t="shared" ca="1" si="13"/>
        <v>4.5072624999999991E-2</v>
      </c>
      <c r="P28" s="74">
        <f t="shared" ca="1" si="13"/>
        <v>4.5072624999999991E-2</v>
      </c>
      <c r="Q28" s="74">
        <f t="shared" ca="1" si="13"/>
        <v>4.5072624999999991E-2</v>
      </c>
      <c r="R28" s="74">
        <f t="shared" ca="1" si="13"/>
        <v>4.5072624999999991E-2</v>
      </c>
      <c r="S28" s="74">
        <f t="shared" ca="1" si="13"/>
        <v>4.5072624999999991E-2</v>
      </c>
      <c r="T28" s="74">
        <f t="shared" ca="1" si="13"/>
        <v>4.5072624999999991E-2</v>
      </c>
      <c r="U28" s="74">
        <f t="shared" ca="1" si="13"/>
        <v>4.5072624999999991E-2</v>
      </c>
      <c r="V28" s="74">
        <f t="shared" ca="1" si="13"/>
        <v>4.5072624999999991E-2</v>
      </c>
      <c r="W28" s="74">
        <f t="shared" ca="1" si="13"/>
        <v>4.5072624999999991E-2</v>
      </c>
      <c r="X28" s="74">
        <f t="shared" ca="1" si="13"/>
        <v>4.5072624999999991E-2</v>
      </c>
      <c r="Y28" s="74">
        <f t="shared" ca="1" si="13"/>
        <v>4.5072624999999991E-2</v>
      </c>
      <c r="Z28" s="74">
        <f t="shared" ca="1" si="13"/>
        <v>4.5072624999999991E-2</v>
      </c>
      <c r="AA28" s="74">
        <f t="shared" ca="1" si="13"/>
        <v>4.5072624999999991E-2</v>
      </c>
      <c r="AB28" s="74">
        <f t="shared" ca="1" si="13"/>
        <v>4.5072624999999991E-2</v>
      </c>
      <c r="AC28" s="74">
        <f t="shared" ca="1" si="13"/>
        <v>4.5072624999999991E-2</v>
      </c>
      <c r="AD28" s="74">
        <f t="shared" ca="1" si="13"/>
        <v>4.5072624999999991E-2</v>
      </c>
      <c r="AE28" s="74">
        <f t="shared" ca="1" si="13"/>
        <v>4.5072624999999991E-2</v>
      </c>
      <c r="AF28" s="74">
        <f t="shared" ca="1" si="13"/>
        <v>4.5072624999999991E-2</v>
      </c>
      <c r="AG28" s="74">
        <f t="shared" ca="1" si="13"/>
        <v>4.5072624999999991E-2</v>
      </c>
      <c r="AH28" s="74">
        <f t="shared" ca="1" si="13"/>
        <v>4.5072624999999991E-2</v>
      </c>
      <c r="AI28" s="74">
        <f t="shared" ca="1" si="13"/>
        <v>4.5072624999999991E-2</v>
      </c>
      <c r="AJ28" s="74">
        <f t="shared" ca="1" si="13"/>
        <v>4.5072624999999991E-2</v>
      </c>
      <c r="AK28" s="74">
        <f t="shared" ca="1" si="13"/>
        <v>4.5072624999999991E-2</v>
      </c>
      <c r="AL28" s="74">
        <f t="shared" ca="1" si="13"/>
        <v>4.5072624999999991E-2</v>
      </c>
      <c r="AM28" s="74">
        <f t="shared" ca="1" si="13"/>
        <v>4.5072624999999991E-2</v>
      </c>
      <c r="AN28" s="74">
        <f t="shared" ca="1" si="13"/>
        <v>4.5072624999999991E-2</v>
      </c>
      <c r="AO28" s="74">
        <f t="shared" ca="1" si="13"/>
        <v>4.5072624999999991E-2</v>
      </c>
      <c r="AP28" s="74">
        <f t="shared" ca="1" si="13"/>
        <v>4.5072624999999991E-2</v>
      </c>
    </row>
    <row r="29" spans="1:42" ht="13.5" customHeight="1" thickBot="1">
      <c r="B29" s="17" t="s">
        <v>41</v>
      </c>
      <c r="C29" s="36">
        <f t="shared" ref="C29:AP29" ca="1" si="14">C28*C17</f>
        <v>0.14025020680068015</v>
      </c>
      <c r="D29" s="36">
        <f t="shared" ca="1" si="14"/>
        <v>0.13665404765194478</v>
      </c>
      <c r="E29" s="36">
        <f t="shared" ca="1" si="14"/>
        <v>0.13305788850320938</v>
      </c>
      <c r="F29" s="36">
        <f t="shared" ca="1" si="14"/>
        <v>0.12946172935447398</v>
      </c>
      <c r="G29" s="36">
        <f t="shared" ca="1" si="14"/>
        <v>0.1258655702057386</v>
      </c>
      <c r="H29" s="36">
        <f t="shared" ca="1" si="14"/>
        <v>0.12226941105700322</v>
      </c>
      <c r="I29" s="36">
        <f t="shared" ca="1" si="14"/>
        <v>0.1186732519082678</v>
      </c>
      <c r="J29" s="36">
        <f t="shared" ca="1" si="14"/>
        <v>0.11507709275953242</v>
      </c>
      <c r="K29" s="36">
        <f t="shared" ca="1" si="14"/>
        <v>0.11148093361079704</v>
      </c>
      <c r="L29" s="36">
        <f t="shared" ca="1" si="14"/>
        <v>0.10788477446206166</v>
      </c>
      <c r="M29" s="36">
        <f t="shared" ca="1" si="14"/>
        <v>0.10428861531332627</v>
      </c>
      <c r="N29" s="36">
        <f t="shared" ca="1" si="14"/>
        <v>0.10069245616459087</v>
      </c>
      <c r="O29" s="36">
        <f t="shared" ca="1" si="14"/>
        <v>9.7096297015855482E-2</v>
      </c>
      <c r="P29" s="36">
        <f t="shared" ca="1" si="14"/>
        <v>9.3500137867120095E-2</v>
      </c>
      <c r="Q29" s="36">
        <f t="shared" ca="1" si="14"/>
        <v>8.9903978718384708E-2</v>
      </c>
      <c r="R29" s="36">
        <f t="shared" ca="1" si="14"/>
        <v>8.6307819569649322E-2</v>
      </c>
      <c r="S29" s="36">
        <f t="shared" ca="1" si="14"/>
        <v>8.2711660420913935E-2</v>
      </c>
      <c r="T29" s="36">
        <f t="shared" ca="1" si="14"/>
        <v>7.9115501272178562E-2</v>
      </c>
      <c r="U29" s="36">
        <f t="shared" ca="1" si="14"/>
        <v>7.5519342123443176E-2</v>
      </c>
      <c r="V29" s="36">
        <f t="shared" ca="1" si="14"/>
        <v>7.1923182974707789E-2</v>
      </c>
      <c r="W29" s="36">
        <f t="shared" ca="1" si="14"/>
        <v>6.8327023825972402E-2</v>
      </c>
      <c r="X29" s="36">
        <f t="shared" ca="1" si="14"/>
        <v>6.4730864677237016E-2</v>
      </c>
      <c r="Y29" s="36">
        <f t="shared" ca="1" si="14"/>
        <v>6.1134705528501636E-2</v>
      </c>
      <c r="Z29" s="36">
        <f t="shared" ca="1" si="14"/>
        <v>5.7538546379766249E-2</v>
      </c>
      <c r="AA29" s="36">
        <f t="shared" ca="1" si="14"/>
        <v>5.3942387231030869E-2</v>
      </c>
      <c r="AB29" s="36">
        <f t="shared" ca="1" si="14"/>
        <v>5.0346228082295483E-2</v>
      </c>
      <c r="AC29" s="36">
        <f t="shared" ca="1" si="14"/>
        <v>4.6750068933560096E-2</v>
      </c>
      <c r="AD29" s="36">
        <f t="shared" ca="1" si="14"/>
        <v>4.3153909784824716E-2</v>
      </c>
      <c r="AE29" s="36">
        <f t="shared" ca="1" si="14"/>
        <v>3.955775063608933E-2</v>
      </c>
      <c r="AF29" s="36">
        <f t="shared" ca="1" si="14"/>
        <v>3.5961591487353943E-2</v>
      </c>
      <c r="AG29" s="36">
        <f t="shared" ca="1" si="14"/>
        <v>3.2365432338618556E-2</v>
      </c>
      <c r="AH29" s="36">
        <f t="shared" ca="1" si="14"/>
        <v>2.8769273189883177E-2</v>
      </c>
      <c r="AI29" s="36">
        <f t="shared" ca="1" si="14"/>
        <v>2.517311404114779E-2</v>
      </c>
      <c r="AJ29" s="36">
        <f t="shared" ca="1" si="14"/>
        <v>2.1576954892412407E-2</v>
      </c>
      <c r="AK29" s="36">
        <f t="shared" ca="1" si="14"/>
        <v>1.7980795743677024E-2</v>
      </c>
      <c r="AL29" s="36">
        <f t="shared" ca="1" si="14"/>
        <v>1.4384636594941637E-2</v>
      </c>
      <c r="AM29" s="36">
        <f t="shared" ca="1" si="14"/>
        <v>1.0788477446206254E-2</v>
      </c>
      <c r="AN29" s="36">
        <f t="shared" ca="1" si="14"/>
        <v>7.1923182974708687E-3</v>
      </c>
      <c r="AO29" s="36">
        <f t="shared" ca="1" si="14"/>
        <v>3.5961591487354847E-3</v>
      </c>
      <c r="AP29" s="36">
        <f t="shared" ca="1" si="14"/>
        <v>0</v>
      </c>
    </row>
    <row r="30" spans="1:42">
      <c r="B30" s="1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42" ht="13.5" thickBot="1">
      <c r="B31" s="20" t="s">
        <v>29</v>
      </c>
      <c r="C31" s="21">
        <f>C19</f>
        <v>1</v>
      </c>
      <c r="D31" s="21">
        <f t="shared" ref="D31:AP31" si="15">D19</f>
        <v>2</v>
      </c>
      <c r="E31" s="21">
        <f t="shared" si="15"/>
        <v>3</v>
      </c>
      <c r="F31" s="21">
        <f t="shared" si="15"/>
        <v>4</v>
      </c>
      <c r="G31" s="21">
        <f t="shared" si="15"/>
        <v>5</v>
      </c>
      <c r="H31" s="21">
        <f t="shared" si="15"/>
        <v>6</v>
      </c>
      <c r="I31" s="21">
        <f t="shared" si="15"/>
        <v>7</v>
      </c>
      <c r="J31" s="21">
        <f t="shared" si="15"/>
        <v>8</v>
      </c>
      <c r="K31" s="21">
        <f t="shared" si="15"/>
        <v>9</v>
      </c>
      <c r="L31" s="21">
        <f t="shared" si="15"/>
        <v>10</v>
      </c>
      <c r="M31" s="21">
        <f t="shared" si="15"/>
        <v>11</v>
      </c>
      <c r="N31" s="21">
        <f t="shared" si="15"/>
        <v>12</v>
      </c>
      <c r="O31" s="21">
        <f t="shared" si="15"/>
        <v>13</v>
      </c>
      <c r="P31" s="21">
        <f t="shared" si="15"/>
        <v>14</v>
      </c>
      <c r="Q31" s="21">
        <f t="shared" si="15"/>
        <v>15</v>
      </c>
      <c r="R31" s="21">
        <f t="shared" si="15"/>
        <v>16</v>
      </c>
      <c r="S31" s="21">
        <f t="shared" si="15"/>
        <v>17</v>
      </c>
      <c r="T31" s="21">
        <f t="shared" si="15"/>
        <v>18</v>
      </c>
      <c r="U31" s="21">
        <f t="shared" si="15"/>
        <v>19</v>
      </c>
      <c r="V31" s="21">
        <f t="shared" si="15"/>
        <v>20</v>
      </c>
      <c r="W31" s="21">
        <f t="shared" si="15"/>
        <v>21</v>
      </c>
      <c r="X31" s="21">
        <f t="shared" si="15"/>
        <v>22</v>
      </c>
      <c r="Y31" s="21">
        <f t="shared" si="15"/>
        <v>23</v>
      </c>
      <c r="Z31" s="21">
        <f t="shared" si="15"/>
        <v>24</v>
      </c>
      <c r="AA31" s="21">
        <f t="shared" si="15"/>
        <v>25</v>
      </c>
      <c r="AB31" s="21">
        <f t="shared" si="15"/>
        <v>26</v>
      </c>
      <c r="AC31" s="21">
        <f t="shared" si="15"/>
        <v>27</v>
      </c>
      <c r="AD31" s="21">
        <f t="shared" si="15"/>
        <v>28</v>
      </c>
      <c r="AE31" s="21">
        <f t="shared" si="15"/>
        <v>29</v>
      </c>
      <c r="AF31" s="21">
        <f t="shared" si="15"/>
        <v>30</v>
      </c>
      <c r="AG31" s="21">
        <f t="shared" si="15"/>
        <v>31</v>
      </c>
      <c r="AH31" s="21">
        <f t="shared" si="15"/>
        <v>32</v>
      </c>
      <c r="AI31" s="21">
        <f t="shared" si="15"/>
        <v>33</v>
      </c>
      <c r="AJ31" s="21">
        <f t="shared" si="15"/>
        <v>34</v>
      </c>
      <c r="AK31" s="21">
        <f t="shared" si="15"/>
        <v>35</v>
      </c>
      <c r="AL31" s="21">
        <f t="shared" si="15"/>
        <v>36</v>
      </c>
      <c r="AM31" s="21">
        <f t="shared" si="15"/>
        <v>37</v>
      </c>
      <c r="AN31" s="21">
        <f t="shared" si="15"/>
        <v>38</v>
      </c>
      <c r="AO31" s="21">
        <f t="shared" si="15"/>
        <v>39</v>
      </c>
      <c r="AP31" s="21">
        <f t="shared" si="15"/>
        <v>40</v>
      </c>
    </row>
    <row r="32" spans="1:42">
      <c r="B32" s="16" t="s">
        <v>45</v>
      </c>
      <c r="C32" s="76">
        <f ca="1">+Selection!C35</f>
        <v>0</v>
      </c>
      <c r="D32" s="76">
        <f ca="1">C32</f>
        <v>0</v>
      </c>
      <c r="E32" s="76">
        <f t="shared" ref="E32:AP32" ca="1" si="16">D32</f>
        <v>0</v>
      </c>
      <c r="F32" s="76">
        <f t="shared" ca="1" si="16"/>
        <v>0</v>
      </c>
      <c r="G32" s="76">
        <f t="shared" ca="1" si="16"/>
        <v>0</v>
      </c>
      <c r="H32" s="76">
        <f t="shared" ca="1" si="16"/>
        <v>0</v>
      </c>
      <c r="I32" s="76">
        <f t="shared" ca="1" si="16"/>
        <v>0</v>
      </c>
      <c r="J32" s="76">
        <f t="shared" ca="1" si="16"/>
        <v>0</v>
      </c>
      <c r="K32" s="76">
        <f t="shared" ca="1" si="16"/>
        <v>0</v>
      </c>
      <c r="L32" s="76">
        <f t="shared" ca="1" si="16"/>
        <v>0</v>
      </c>
      <c r="M32" s="76">
        <f t="shared" ca="1" si="16"/>
        <v>0</v>
      </c>
      <c r="N32" s="76">
        <f t="shared" ca="1" si="16"/>
        <v>0</v>
      </c>
      <c r="O32" s="76">
        <f t="shared" ca="1" si="16"/>
        <v>0</v>
      </c>
      <c r="P32" s="76">
        <f t="shared" ca="1" si="16"/>
        <v>0</v>
      </c>
      <c r="Q32" s="76">
        <f t="shared" ca="1" si="16"/>
        <v>0</v>
      </c>
      <c r="R32" s="76">
        <f t="shared" ca="1" si="16"/>
        <v>0</v>
      </c>
      <c r="S32" s="76">
        <f t="shared" ca="1" si="16"/>
        <v>0</v>
      </c>
      <c r="T32" s="76">
        <f t="shared" ca="1" si="16"/>
        <v>0</v>
      </c>
      <c r="U32" s="76">
        <f t="shared" ca="1" si="16"/>
        <v>0</v>
      </c>
      <c r="V32" s="76">
        <f t="shared" ca="1" si="16"/>
        <v>0</v>
      </c>
      <c r="W32" s="76">
        <f t="shared" ca="1" si="16"/>
        <v>0</v>
      </c>
      <c r="X32" s="76">
        <f t="shared" ca="1" si="16"/>
        <v>0</v>
      </c>
      <c r="Y32" s="76">
        <f t="shared" ca="1" si="16"/>
        <v>0</v>
      </c>
      <c r="Z32" s="76">
        <f t="shared" ca="1" si="16"/>
        <v>0</v>
      </c>
      <c r="AA32" s="76">
        <f t="shared" ca="1" si="16"/>
        <v>0</v>
      </c>
      <c r="AB32" s="76">
        <f t="shared" ca="1" si="16"/>
        <v>0</v>
      </c>
      <c r="AC32" s="76">
        <f t="shared" ca="1" si="16"/>
        <v>0</v>
      </c>
      <c r="AD32" s="76">
        <f t="shared" ca="1" si="16"/>
        <v>0</v>
      </c>
      <c r="AE32" s="76">
        <f t="shared" ca="1" si="16"/>
        <v>0</v>
      </c>
      <c r="AF32" s="76">
        <f t="shared" ca="1" si="16"/>
        <v>0</v>
      </c>
      <c r="AG32" s="76">
        <f t="shared" ca="1" si="16"/>
        <v>0</v>
      </c>
      <c r="AH32" s="76">
        <f t="shared" ca="1" si="16"/>
        <v>0</v>
      </c>
      <c r="AI32" s="76">
        <f t="shared" ca="1" si="16"/>
        <v>0</v>
      </c>
      <c r="AJ32" s="76">
        <f t="shared" ca="1" si="16"/>
        <v>0</v>
      </c>
      <c r="AK32" s="76">
        <f t="shared" ca="1" si="16"/>
        <v>0</v>
      </c>
      <c r="AL32" s="76">
        <f t="shared" ca="1" si="16"/>
        <v>0</v>
      </c>
      <c r="AM32" s="76">
        <f t="shared" ca="1" si="16"/>
        <v>0</v>
      </c>
      <c r="AN32" s="76">
        <f t="shared" ca="1" si="16"/>
        <v>0</v>
      </c>
      <c r="AO32" s="76">
        <f t="shared" ca="1" si="16"/>
        <v>0</v>
      </c>
      <c r="AP32" s="76">
        <f t="shared" ca="1" si="16"/>
        <v>0</v>
      </c>
    </row>
    <row r="33" spans="2:42" ht="13.5" thickBot="1">
      <c r="B33" s="17" t="s">
        <v>46</v>
      </c>
      <c r="C33" s="36">
        <f ca="1">((1/(1-C32))-1)*C23</f>
        <v>0</v>
      </c>
      <c r="D33" s="36">
        <f ca="1">((1/(1-D32))-1)*D23</f>
        <v>0</v>
      </c>
      <c r="E33" s="36">
        <f t="shared" ref="E33:AP33" ca="1" si="17">((1/(1-E32))-1)*E23</f>
        <v>0</v>
      </c>
      <c r="F33" s="36">
        <f t="shared" ca="1" si="17"/>
        <v>0</v>
      </c>
      <c r="G33" s="36">
        <f t="shared" ca="1" si="17"/>
        <v>0</v>
      </c>
      <c r="H33" s="36">
        <f t="shared" ca="1" si="17"/>
        <v>0</v>
      </c>
      <c r="I33" s="36">
        <f t="shared" ca="1" si="17"/>
        <v>0</v>
      </c>
      <c r="J33" s="36">
        <f t="shared" ca="1" si="17"/>
        <v>0</v>
      </c>
      <c r="K33" s="36">
        <f t="shared" ca="1" si="17"/>
        <v>0</v>
      </c>
      <c r="L33" s="36">
        <f t="shared" ca="1" si="17"/>
        <v>0</v>
      </c>
      <c r="M33" s="36">
        <f t="shared" ca="1" si="17"/>
        <v>0</v>
      </c>
      <c r="N33" s="36">
        <f t="shared" ca="1" si="17"/>
        <v>0</v>
      </c>
      <c r="O33" s="36">
        <f t="shared" ca="1" si="17"/>
        <v>0</v>
      </c>
      <c r="P33" s="36">
        <f t="shared" ca="1" si="17"/>
        <v>0</v>
      </c>
      <c r="Q33" s="36">
        <f t="shared" ca="1" si="17"/>
        <v>0</v>
      </c>
      <c r="R33" s="36">
        <f t="shared" ca="1" si="17"/>
        <v>0</v>
      </c>
      <c r="S33" s="36">
        <f t="shared" ca="1" si="17"/>
        <v>0</v>
      </c>
      <c r="T33" s="36">
        <f t="shared" ca="1" si="17"/>
        <v>0</v>
      </c>
      <c r="U33" s="36">
        <f t="shared" ca="1" si="17"/>
        <v>0</v>
      </c>
      <c r="V33" s="36">
        <f t="shared" ca="1" si="17"/>
        <v>0</v>
      </c>
      <c r="W33" s="36">
        <f t="shared" ca="1" si="17"/>
        <v>0</v>
      </c>
      <c r="X33" s="36">
        <f t="shared" ca="1" si="17"/>
        <v>0</v>
      </c>
      <c r="Y33" s="36">
        <f t="shared" ca="1" si="17"/>
        <v>0</v>
      </c>
      <c r="Z33" s="36">
        <f t="shared" ca="1" si="17"/>
        <v>0</v>
      </c>
      <c r="AA33" s="36">
        <f t="shared" ca="1" si="17"/>
        <v>0</v>
      </c>
      <c r="AB33" s="36">
        <f t="shared" ca="1" si="17"/>
        <v>0</v>
      </c>
      <c r="AC33" s="36">
        <f t="shared" ca="1" si="17"/>
        <v>0</v>
      </c>
      <c r="AD33" s="36">
        <f t="shared" ca="1" si="17"/>
        <v>0</v>
      </c>
      <c r="AE33" s="36">
        <f t="shared" ca="1" si="17"/>
        <v>0</v>
      </c>
      <c r="AF33" s="36">
        <f t="shared" ca="1" si="17"/>
        <v>0</v>
      </c>
      <c r="AG33" s="36">
        <f t="shared" ca="1" si="17"/>
        <v>0</v>
      </c>
      <c r="AH33" s="36">
        <f t="shared" ca="1" si="17"/>
        <v>0</v>
      </c>
      <c r="AI33" s="36">
        <f t="shared" ca="1" si="17"/>
        <v>0</v>
      </c>
      <c r="AJ33" s="36">
        <f t="shared" ca="1" si="17"/>
        <v>0</v>
      </c>
      <c r="AK33" s="36">
        <f t="shared" ca="1" si="17"/>
        <v>0</v>
      </c>
      <c r="AL33" s="36">
        <f t="shared" ca="1" si="17"/>
        <v>0</v>
      </c>
      <c r="AM33" s="36">
        <f t="shared" ca="1" si="17"/>
        <v>0</v>
      </c>
      <c r="AN33" s="36">
        <f t="shared" ca="1" si="17"/>
        <v>0</v>
      </c>
      <c r="AO33" s="36">
        <f t="shared" ca="1" si="17"/>
        <v>0</v>
      </c>
      <c r="AP33" s="36">
        <f t="shared" ca="1" si="17"/>
        <v>0</v>
      </c>
    </row>
    <row r="34" spans="2:42">
      <c r="B34" s="12"/>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spans="2:42" ht="13.5" thickBot="1">
      <c r="B35" s="20" t="s">
        <v>29</v>
      </c>
      <c r="C35" s="21">
        <f>C31</f>
        <v>1</v>
      </c>
      <c r="D35" s="21">
        <f t="shared" ref="D35:AP35" si="18">D31</f>
        <v>2</v>
      </c>
      <c r="E35" s="21">
        <f t="shared" si="18"/>
        <v>3</v>
      </c>
      <c r="F35" s="21">
        <f t="shared" si="18"/>
        <v>4</v>
      </c>
      <c r="G35" s="21">
        <f t="shared" si="18"/>
        <v>5</v>
      </c>
      <c r="H35" s="21">
        <f t="shared" si="18"/>
        <v>6</v>
      </c>
      <c r="I35" s="21">
        <f t="shared" si="18"/>
        <v>7</v>
      </c>
      <c r="J35" s="21">
        <f t="shared" si="18"/>
        <v>8</v>
      </c>
      <c r="K35" s="21">
        <f t="shared" si="18"/>
        <v>9</v>
      </c>
      <c r="L35" s="21">
        <f t="shared" si="18"/>
        <v>10</v>
      </c>
      <c r="M35" s="21">
        <f t="shared" si="18"/>
        <v>11</v>
      </c>
      <c r="N35" s="21">
        <f t="shared" si="18"/>
        <v>12</v>
      </c>
      <c r="O35" s="21">
        <f t="shared" si="18"/>
        <v>13</v>
      </c>
      <c r="P35" s="21">
        <f t="shared" si="18"/>
        <v>14</v>
      </c>
      <c r="Q35" s="21">
        <f t="shared" si="18"/>
        <v>15</v>
      </c>
      <c r="R35" s="21">
        <f t="shared" si="18"/>
        <v>16</v>
      </c>
      <c r="S35" s="21">
        <f t="shared" si="18"/>
        <v>17</v>
      </c>
      <c r="T35" s="21">
        <f t="shared" si="18"/>
        <v>18</v>
      </c>
      <c r="U35" s="21">
        <f t="shared" si="18"/>
        <v>19</v>
      </c>
      <c r="V35" s="21">
        <f t="shared" si="18"/>
        <v>20</v>
      </c>
      <c r="W35" s="21">
        <f t="shared" si="18"/>
        <v>21</v>
      </c>
      <c r="X35" s="21">
        <f t="shared" si="18"/>
        <v>22</v>
      </c>
      <c r="Y35" s="21">
        <f t="shared" si="18"/>
        <v>23</v>
      </c>
      <c r="Z35" s="21">
        <f t="shared" si="18"/>
        <v>24</v>
      </c>
      <c r="AA35" s="21">
        <f t="shared" si="18"/>
        <v>25</v>
      </c>
      <c r="AB35" s="21">
        <f t="shared" si="18"/>
        <v>26</v>
      </c>
      <c r="AC35" s="21">
        <f t="shared" si="18"/>
        <v>27</v>
      </c>
      <c r="AD35" s="21">
        <f t="shared" si="18"/>
        <v>28</v>
      </c>
      <c r="AE35" s="21">
        <f t="shared" si="18"/>
        <v>29</v>
      </c>
      <c r="AF35" s="21">
        <f t="shared" si="18"/>
        <v>30</v>
      </c>
      <c r="AG35" s="21">
        <f t="shared" si="18"/>
        <v>31</v>
      </c>
      <c r="AH35" s="21">
        <f t="shared" si="18"/>
        <v>32</v>
      </c>
      <c r="AI35" s="21">
        <f t="shared" si="18"/>
        <v>33</v>
      </c>
      <c r="AJ35" s="21">
        <f t="shared" si="18"/>
        <v>34</v>
      </c>
      <c r="AK35" s="21">
        <f t="shared" si="18"/>
        <v>35</v>
      </c>
      <c r="AL35" s="21">
        <f t="shared" si="18"/>
        <v>36</v>
      </c>
      <c r="AM35" s="21">
        <f t="shared" si="18"/>
        <v>37</v>
      </c>
      <c r="AN35" s="21">
        <f t="shared" si="18"/>
        <v>38</v>
      </c>
      <c r="AO35" s="21">
        <f t="shared" si="18"/>
        <v>39</v>
      </c>
      <c r="AP35" s="21">
        <f t="shared" si="18"/>
        <v>40</v>
      </c>
    </row>
    <row r="36" spans="2:42" ht="12.75" customHeight="1">
      <c r="B36" s="16" t="s">
        <v>24</v>
      </c>
      <c r="C36" s="76">
        <f ca="1">+Selection!C38</f>
        <v>0</v>
      </c>
      <c r="D36" s="76">
        <f ca="1">C36</f>
        <v>0</v>
      </c>
      <c r="E36" s="76">
        <f t="shared" ref="E36:AP36" ca="1" si="19">D36</f>
        <v>0</v>
      </c>
      <c r="F36" s="76">
        <f t="shared" ca="1" si="19"/>
        <v>0</v>
      </c>
      <c r="G36" s="76">
        <f t="shared" ca="1" si="19"/>
        <v>0</v>
      </c>
      <c r="H36" s="76">
        <f t="shared" ca="1" si="19"/>
        <v>0</v>
      </c>
      <c r="I36" s="76">
        <f t="shared" ca="1" si="19"/>
        <v>0</v>
      </c>
      <c r="J36" s="76">
        <f t="shared" ca="1" si="19"/>
        <v>0</v>
      </c>
      <c r="K36" s="76">
        <f t="shared" ca="1" si="19"/>
        <v>0</v>
      </c>
      <c r="L36" s="76">
        <f t="shared" ca="1" si="19"/>
        <v>0</v>
      </c>
      <c r="M36" s="76">
        <f t="shared" ca="1" si="19"/>
        <v>0</v>
      </c>
      <c r="N36" s="76">
        <f t="shared" ca="1" si="19"/>
        <v>0</v>
      </c>
      <c r="O36" s="76">
        <f t="shared" ca="1" si="19"/>
        <v>0</v>
      </c>
      <c r="P36" s="76">
        <f t="shared" ca="1" si="19"/>
        <v>0</v>
      </c>
      <c r="Q36" s="76">
        <f t="shared" ca="1" si="19"/>
        <v>0</v>
      </c>
      <c r="R36" s="76">
        <f t="shared" ca="1" si="19"/>
        <v>0</v>
      </c>
      <c r="S36" s="76">
        <f t="shared" ca="1" si="19"/>
        <v>0</v>
      </c>
      <c r="T36" s="76">
        <f t="shared" ca="1" si="19"/>
        <v>0</v>
      </c>
      <c r="U36" s="76">
        <f t="shared" ca="1" si="19"/>
        <v>0</v>
      </c>
      <c r="V36" s="76">
        <f t="shared" ca="1" si="19"/>
        <v>0</v>
      </c>
      <c r="W36" s="76">
        <f t="shared" ca="1" si="19"/>
        <v>0</v>
      </c>
      <c r="X36" s="76">
        <f t="shared" ca="1" si="19"/>
        <v>0</v>
      </c>
      <c r="Y36" s="76">
        <f t="shared" ca="1" si="19"/>
        <v>0</v>
      </c>
      <c r="Z36" s="76">
        <f t="shared" ca="1" si="19"/>
        <v>0</v>
      </c>
      <c r="AA36" s="76">
        <f t="shared" ca="1" si="19"/>
        <v>0</v>
      </c>
      <c r="AB36" s="76">
        <f t="shared" ca="1" si="19"/>
        <v>0</v>
      </c>
      <c r="AC36" s="76">
        <f t="shared" ca="1" si="19"/>
        <v>0</v>
      </c>
      <c r="AD36" s="76">
        <f t="shared" ca="1" si="19"/>
        <v>0</v>
      </c>
      <c r="AE36" s="76">
        <f t="shared" ca="1" si="19"/>
        <v>0</v>
      </c>
      <c r="AF36" s="76">
        <f t="shared" ca="1" si="19"/>
        <v>0</v>
      </c>
      <c r="AG36" s="76">
        <f t="shared" ca="1" si="19"/>
        <v>0</v>
      </c>
      <c r="AH36" s="76">
        <f t="shared" ca="1" si="19"/>
        <v>0</v>
      </c>
      <c r="AI36" s="76">
        <f t="shared" ca="1" si="19"/>
        <v>0</v>
      </c>
      <c r="AJ36" s="76">
        <f t="shared" ca="1" si="19"/>
        <v>0</v>
      </c>
      <c r="AK36" s="76">
        <f t="shared" ca="1" si="19"/>
        <v>0</v>
      </c>
      <c r="AL36" s="76">
        <f t="shared" ca="1" si="19"/>
        <v>0</v>
      </c>
      <c r="AM36" s="76">
        <f t="shared" ca="1" si="19"/>
        <v>0</v>
      </c>
      <c r="AN36" s="76">
        <f t="shared" ca="1" si="19"/>
        <v>0</v>
      </c>
      <c r="AO36" s="76">
        <f t="shared" ca="1" si="19"/>
        <v>0</v>
      </c>
      <c r="AP36" s="76">
        <f t="shared" ca="1" si="19"/>
        <v>0</v>
      </c>
    </row>
    <row r="37" spans="2:42">
      <c r="B37" s="13" t="s">
        <v>25</v>
      </c>
      <c r="C37" s="73">
        <f ca="1">IF((Selection!$C$39="Depreciated Cost"),C10,C6)</f>
        <v>3.1116494058351423</v>
      </c>
      <c r="D37" s="73">
        <f ca="1">IF((Selection!$C$39="Depreciated Cost"),D10,D6)</f>
        <v>3.0318635236342413</v>
      </c>
      <c r="E37" s="73">
        <f ca="1">IF((Selection!$C$39="Depreciated Cost"),E10,E6)</f>
        <v>2.9520776414333398</v>
      </c>
      <c r="F37" s="73">
        <f ca="1">IF((Selection!$C$39="Depreciated Cost"),F10,F6)</f>
        <v>2.8722917592324388</v>
      </c>
      <c r="G37" s="73">
        <f ca="1">IF((Selection!$C$39="Depreciated Cost"),G10,G6)</f>
        <v>2.7925058770315379</v>
      </c>
      <c r="H37" s="73">
        <f ca="1">IF((Selection!$C$39="Depreciated Cost"),H10,H6)</f>
        <v>2.7127199948306369</v>
      </c>
      <c r="I37" s="73">
        <f ca="1">IF((Selection!$C$39="Depreciated Cost"),I10,I6)</f>
        <v>2.6329341126297354</v>
      </c>
      <c r="J37" s="73">
        <f ca="1">IF((Selection!$C$39="Depreciated Cost"),J10,J6)</f>
        <v>2.5531482304288344</v>
      </c>
      <c r="K37" s="73">
        <f ca="1">IF((Selection!$C$39="Depreciated Cost"),K10,K6)</f>
        <v>2.4733623482279334</v>
      </c>
      <c r="L37" s="73">
        <f ca="1">IF((Selection!$C$39="Depreciated Cost"),L10,L6)</f>
        <v>2.3935764660270324</v>
      </c>
      <c r="M37" s="73">
        <f ca="1">IF((Selection!$C$39="Depreciated Cost"),M10,M6)</f>
        <v>2.3137905838261315</v>
      </c>
      <c r="N37" s="73">
        <f ca="1">IF((Selection!$C$39="Depreciated Cost"),N10,N6)</f>
        <v>2.23400470162523</v>
      </c>
      <c r="O37" s="73">
        <f ca="1">IF((Selection!$C$39="Depreciated Cost"),O10,O6)</f>
        <v>2.154218819424329</v>
      </c>
      <c r="P37" s="73">
        <f ca="1">IF((Selection!$C$39="Depreciated Cost"),P10,P6)</f>
        <v>2.074432937223428</v>
      </c>
      <c r="Q37" s="73">
        <f ca="1">IF((Selection!$C$39="Depreciated Cost"),Q10,Q6)</f>
        <v>1.994647055022527</v>
      </c>
      <c r="R37" s="73">
        <f ca="1">IF((Selection!$C$39="Depreciated Cost"),R10,R6)</f>
        <v>1.914861172821626</v>
      </c>
      <c r="S37" s="73">
        <f ca="1">IF((Selection!$C$39="Depreciated Cost"),S10,S6)</f>
        <v>1.8350752906207251</v>
      </c>
      <c r="T37" s="73">
        <f ca="1">IF((Selection!$C$39="Depreciated Cost"),T10,T6)</f>
        <v>1.7552894084198241</v>
      </c>
      <c r="U37" s="73">
        <f ca="1">IF((Selection!$C$39="Depreciated Cost"),U10,U6)</f>
        <v>1.6755035262189231</v>
      </c>
      <c r="V37" s="73">
        <f ca="1">IF((Selection!$C$39="Depreciated Cost"),V10,V6)</f>
        <v>1.5957176440180221</v>
      </c>
      <c r="W37" s="73">
        <f ca="1">IF((Selection!$C$39="Depreciated Cost"),W10,W6)</f>
        <v>1.5159317618171211</v>
      </c>
      <c r="X37" s="73">
        <f ca="1">IF((Selection!$C$39="Depreciated Cost"),X10,X6)</f>
        <v>1.4361458796162201</v>
      </c>
      <c r="Y37" s="73">
        <f ca="1">IF((Selection!$C$39="Depreciated Cost"),Y10,Y6)</f>
        <v>1.3563599974153191</v>
      </c>
      <c r="Z37" s="73">
        <f ca="1">IF((Selection!$C$39="Depreciated Cost"),Z10,Z6)</f>
        <v>1.2765741152144181</v>
      </c>
      <c r="AA37" s="73">
        <f ca="1">IF((Selection!$C$39="Depreciated Cost"),AA10,AA6)</f>
        <v>1.1967882330135171</v>
      </c>
      <c r="AB37" s="73">
        <f ca="1">IF((Selection!$C$39="Depreciated Cost"),AB10,AB6)</f>
        <v>1.1170023508126161</v>
      </c>
      <c r="AC37" s="73">
        <f ca="1">IF((Selection!$C$39="Depreciated Cost"),AC10,AC6)</f>
        <v>1.0372164686117151</v>
      </c>
      <c r="AD37" s="73">
        <f ca="1">IF((Selection!$C$39="Depreciated Cost"),AD10,AD6)</f>
        <v>0.95743058641081413</v>
      </c>
      <c r="AE37" s="73">
        <f ca="1">IF((Selection!$C$39="Depreciated Cost"),AE10,AE6)</f>
        <v>0.87764470420991314</v>
      </c>
      <c r="AF37" s="73">
        <f ca="1">IF((Selection!$C$39="Depreciated Cost"),AF10,AF6)</f>
        <v>0.79785882200901215</v>
      </c>
      <c r="AG37" s="73">
        <f ca="1">IF((Selection!$C$39="Depreciated Cost"),AG10,AG6)</f>
        <v>0.71807293980811115</v>
      </c>
      <c r="AH37" s="73">
        <f ca="1">IF((Selection!$C$39="Depreciated Cost"),AH10,AH6)</f>
        <v>0.63828705760721016</v>
      </c>
      <c r="AI37" s="73">
        <f ca="1">IF((Selection!$C$39="Depreciated Cost"),AI10,AI6)</f>
        <v>0.55850117540630917</v>
      </c>
      <c r="AJ37" s="73">
        <f ca="1">IF((Selection!$C$39="Depreciated Cost"),AJ10,AJ6)</f>
        <v>0.47871529320540818</v>
      </c>
      <c r="AK37" s="73">
        <f ca="1">IF((Selection!$C$39="Depreciated Cost"),AK10,AK6)</f>
        <v>0.39892941100450718</v>
      </c>
      <c r="AL37" s="73">
        <f ca="1">IF((Selection!$C$39="Depreciated Cost"),AL10,AL6)</f>
        <v>0.31914352880360619</v>
      </c>
      <c r="AM37" s="73">
        <f ca="1">IF((Selection!$C$39="Depreciated Cost"),AM10,AM6)</f>
        <v>0.2393576466027052</v>
      </c>
      <c r="AN37" s="73">
        <f ca="1">IF((Selection!$C$39="Depreciated Cost"),AN10,AN6)</f>
        <v>0.15957176440180421</v>
      </c>
      <c r="AO37" s="73">
        <f ca="1">IF((Selection!$C$39="Depreciated Cost"),AO10,AO6)</f>
        <v>7.9785882200903213E-2</v>
      </c>
      <c r="AP37" s="73">
        <f ca="1">IF((Selection!$C$39="Depreciated Cost"),AP10,AP6)</f>
        <v>0</v>
      </c>
    </row>
    <row r="38" spans="2:42" ht="13.5" thickBot="1">
      <c r="B38" s="17" t="s">
        <v>47</v>
      </c>
      <c r="C38" s="36">
        <f ca="1">IF(Selection!$C$19=Tax_Paying,C36*C37,)</f>
        <v>0</v>
      </c>
      <c r="D38" s="36">
        <f t="shared" ref="D38:AP38" ca="1" si="20">D37*D36</f>
        <v>0</v>
      </c>
      <c r="E38" s="36">
        <f t="shared" ca="1" si="20"/>
        <v>0</v>
      </c>
      <c r="F38" s="36">
        <f t="shared" ca="1" si="20"/>
        <v>0</v>
      </c>
      <c r="G38" s="36">
        <f t="shared" ca="1" si="20"/>
        <v>0</v>
      </c>
      <c r="H38" s="36">
        <f t="shared" ca="1" si="20"/>
        <v>0</v>
      </c>
      <c r="I38" s="36">
        <f t="shared" ca="1" si="20"/>
        <v>0</v>
      </c>
      <c r="J38" s="36">
        <f t="shared" ca="1" si="20"/>
        <v>0</v>
      </c>
      <c r="K38" s="36">
        <f t="shared" ca="1" si="20"/>
        <v>0</v>
      </c>
      <c r="L38" s="36">
        <f t="shared" ca="1" si="20"/>
        <v>0</v>
      </c>
      <c r="M38" s="36">
        <f t="shared" ca="1" si="20"/>
        <v>0</v>
      </c>
      <c r="N38" s="36">
        <f t="shared" ca="1" si="20"/>
        <v>0</v>
      </c>
      <c r="O38" s="36">
        <f t="shared" ca="1" si="20"/>
        <v>0</v>
      </c>
      <c r="P38" s="36">
        <f t="shared" ca="1" si="20"/>
        <v>0</v>
      </c>
      <c r="Q38" s="36">
        <f t="shared" ca="1" si="20"/>
        <v>0</v>
      </c>
      <c r="R38" s="36">
        <f t="shared" ca="1" si="20"/>
        <v>0</v>
      </c>
      <c r="S38" s="36">
        <f t="shared" ca="1" si="20"/>
        <v>0</v>
      </c>
      <c r="T38" s="36">
        <f t="shared" ca="1" si="20"/>
        <v>0</v>
      </c>
      <c r="U38" s="36">
        <f t="shared" ca="1" si="20"/>
        <v>0</v>
      </c>
      <c r="V38" s="36">
        <f t="shared" ca="1" si="20"/>
        <v>0</v>
      </c>
      <c r="W38" s="36">
        <f t="shared" ca="1" si="20"/>
        <v>0</v>
      </c>
      <c r="X38" s="36">
        <f t="shared" ca="1" si="20"/>
        <v>0</v>
      </c>
      <c r="Y38" s="36">
        <f t="shared" ca="1" si="20"/>
        <v>0</v>
      </c>
      <c r="Z38" s="36">
        <f t="shared" ca="1" si="20"/>
        <v>0</v>
      </c>
      <c r="AA38" s="36">
        <f t="shared" ca="1" si="20"/>
        <v>0</v>
      </c>
      <c r="AB38" s="36">
        <f t="shared" ca="1" si="20"/>
        <v>0</v>
      </c>
      <c r="AC38" s="36">
        <f t="shared" ca="1" si="20"/>
        <v>0</v>
      </c>
      <c r="AD38" s="36">
        <f t="shared" ca="1" si="20"/>
        <v>0</v>
      </c>
      <c r="AE38" s="36">
        <f t="shared" ca="1" si="20"/>
        <v>0</v>
      </c>
      <c r="AF38" s="36">
        <f t="shared" ca="1" si="20"/>
        <v>0</v>
      </c>
      <c r="AG38" s="36">
        <f t="shared" ca="1" si="20"/>
        <v>0</v>
      </c>
      <c r="AH38" s="36">
        <f t="shared" ca="1" si="20"/>
        <v>0</v>
      </c>
      <c r="AI38" s="36">
        <f t="shared" ca="1" si="20"/>
        <v>0</v>
      </c>
      <c r="AJ38" s="36">
        <f t="shared" ca="1" si="20"/>
        <v>0</v>
      </c>
      <c r="AK38" s="36">
        <f t="shared" ca="1" si="20"/>
        <v>0</v>
      </c>
      <c r="AL38" s="36">
        <f t="shared" ca="1" si="20"/>
        <v>0</v>
      </c>
      <c r="AM38" s="36">
        <f t="shared" ca="1" si="20"/>
        <v>0</v>
      </c>
      <c r="AN38" s="36">
        <f t="shared" ca="1" si="20"/>
        <v>0</v>
      </c>
      <c r="AO38" s="36">
        <f t="shared" ca="1" si="20"/>
        <v>0</v>
      </c>
      <c r="AP38" s="36">
        <f t="shared" ca="1" si="20"/>
        <v>0</v>
      </c>
    </row>
    <row r="39" spans="2:42" ht="13.5" thickBot="1">
      <c r="B39" s="1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2:42">
      <c r="B40" s="14" t="s">
        <v>29</v>
      </c>
      <c r="C40" s="15">
        <f t="shared" ref="C40:AP40" si="21">C35</f>
        <v>1</v>
      </c>
      <c r="D40" s="15">
        <f t="shared" si="21"/>
        <v>2</v>
      </c>
      <c r="E40" s="15">
        <f t="shared" si="21"/>
        <v>3</v>
      </c>
      <c r="F40" s="15">
        <f t="shared" si="21"/>
        <v>4</v>
      </c>
      <c r="G40" s="15">
        <f t="shared" si="21"/>
        <v>5</v>
      </c>
      <c r="H40" s="15">
        <f t="shared" si="21"/>
        <v>6</v>
      </c>
      <c r="I40" s="15">
        <f t="shared" si="21"/>
        <v>7</v>
      </c>
      <c r="J40" s="15">
        <f t="shared" si="21"/>
        <v>8</v>
      </c>
      <c r="K40" s="15">
        <f t="shared" si="21"/>
        <v>9</v>
      </c>
      <c r="L40" s="15">
        <f t="shared" si="21"/>
        <v>10</v>
      </c>
      <c r="M40" s="15">
        <f t="shared" si="21"/>
        <v>11</v>
      </c>
      <c r="N40" s="15">
        <f t="shared" si="21"/>
        <v>12</v>
      </c>
      <c r="O40" s="15">
        <f t="shared" si="21"/>
        <v>13</v>
      </c>
      <c r="P40" s="15">
        <f t="shared" si="21"/>
        <v>14</v>
      </c>
      <c r="Q40" s="15">
        <f t="shared" si="21"/>
        <v>15</v>
      </c>
      <c r="R40" s="15">
        <f t="shared" si="21"/>
        <v>16</v>
      </c>
      <c r="S40" s="15">
        <f t="shared" si="21"/>
        <v>17</v>
      </c>
      <c r="T40" s="15">
        <f t="shared" si="21"/>
        <v>18</v>
      </c>
      <c r="U40" s="15">
        <f t="shared" si="21"/>
        <v>19</v>
      </c>
      <c r="V40" s="15">
        <f t="shared" si="21"/>
        <v>20</v>
      </c>
      <c r="W40" s="15">
        <f t="shared" si="21"/>
        <v>21</v>
      </c>
      <c r="X40" s="15">
        <f t="shared" si="21"/>
        <v>22</v>
      </c>
      <c r="Y40" s="15">
        <f t="shared" si="21"/>
        <v>23</v>
      </c>
      <c r="Z40" s="15">
        <f t="shared" si="21"/>
        <v>24</v>
      </c>
      <c r="AA40" s="15">
        <f t="shared" si="21"/>
        <v>25</v>
      </c>
      <c r="AB40" s="15">
        <f t="shared" si="21"/>
        <v>26</v>
      </c>
      <c r="AC40" s="15">
        <f t="shared" si="21"/>
        <v>27</v>
      </c>
      <c r="AD40" s="15">
        <f t="shared" si="21"/>
        <v>28</v>
      </c>
      <c r="AE40" s="15">
        <f t="shared" si="21"/>
        <v>29</v>
      </c>
      <c r="AF40" s="15">
        <f t="shared" si="21"/>
        <v>30</v>
      </c>
      <c r="AG40" s="15">
        <f t="shared" si="21"/>
        <v>31</v>
      </c>
      <c r="AH40" s="15">
        <f t="shared" si="21"/>
        <v>32</v>
      </c>
      <c r="AI40" s="15">
        <f t="shared" si="21"/>
        <v>33</v>
      </c>
      <c r="AJ40" s="15">
        <f t="shared" si="21"/>
        <v>34</v>
      </c>
      <c r="AK40" s="15">
        <f t="shared" si="21"/>
        <v>35</v>
      </c>
      <c r="AL40" s="15">
        <f t="shared" si="21"/>
        <v>36</v>
      </c>
      <c r="AM40" s="15">
        <f t="shared" si="21"/>
        <v>37</v>
      </c>
      <c r="AN40" s="15">
        <f t="shared" si="21"/>
        <v>38</v>
      </c>
      <c r="AO40" s="15">
        <f t="shared" si="21"/>
        <v>39</v>
      </c>
      <c r="AP40" s="15">
        <f t="shared" si="21"/>
        <v>40</v>
      </c>
    </row>
    <row r="41" spans="2:42" ht="12.75" customHeight="1">
      <c r="B41" s="13" t="str">
        <f t="shared" ref="B41:AP41" si="22">B7</f>
        <v>Straight Line Depreciation Expense</v>
      </c>
      <c r="C41" s="73">
        <f t="shared" ca="1" si="22"/>
        <v>7.9785882200901076E-2</v>
      </c>
      <c r="D41" s="73">
        <f t="shared" ca="1" si="22"/>
        <v>7.9785882200901076E-2</v>
      </c>
      <c r="E41" s="73">
        <f t="shared" ca="1" si="22"/>
        <v>7.9785882200901076E-2</v>
      </c>
      <c r="F41" s="73">
        <f t="shared" ca="1" si="22"/>
        <v>7.9785882200901076E-2</v>
      </c>
      <c r="G41" s="73">
        <f t="shared" ca="1" si="22"/>
        <v>7.9785882200901076E-2</v>
      </c>
      <c r="H41" s="73">
        <f t="shared" ca="1" si="22"/>
        <v>7.9785882200901076E-2</v>
      </c>
      <c r="I41" s="73">
        <f t="shared" ca="1" si="22"/>
        <v>7.9785882200901076E-2</v>
      </c>
      <c r="J41" s="73">
        <f t="shared" ca="1" si="22"/>
        <v>7.9785882200901076E-2</v>
      </c>
      <c r="K41" s="73">
        <f t="shared" ca="1" si="22"/>
        <v>7.9785882200901076E-2</v>
      </c>
      <c r="L41" s="73">
        <f t="shared" ca="1" si="22"/>
        <v>7.9785882200901076E-2</v>
      </c>
      <c r="M41" s="73">
        <f t="shared" ca="1" si="22"/>
        <v>7.9785882200901076E-2</v>
      </c>
      <c r="N41" s="73">
        <f t="shared" ca="1" si="22"/>
        <v>7.9785882200901076E-2</v>
      </c>
      <c r="O41" s="73">
        <f t="shared" ca="1" si="22"/>
        <v>7.9785882200901076E-2</v>
      </c>
      <c r="P41" s="73">
        <f t="shared" ca="1" si="22"/>
        <v>7.9785882200901076E-2</v>
      </c>
      <c r="Q41" s="73">
        <f t="shared" ca="1" si="22"/>
        <v>7.9785882200901076E-2</v>
      </c>
      <c r="R41" s="73">
        <f t="shared" ca="1" si="22"/>
        <v>7.9785882200901076E-2</v>
      </c>
      <c r="S41" s="73">
        <f t="shared" ca="1" si="22"/>
        <v>7.9785882200901076E-2</v>
      </c>
      <c r="T41" s="73">
        <f t="shared" ca="1" si="22"/>
        <v>7.9785882200901076E-2</v>
      </c>
      <c r="U41" s="73">
        <f t="shared" ca="1" si="22"/>
        <v>7.9785882200901076E-2</v>
      </c>
      <c r="V41" s="73">
        <f t="shared" ca="1" si="22"/>
        <v>7.9785882200901076E-2</v>
      </c>
      <c r="W41" s="73">
        <f t="shared" ca="1" si="22"/>
        <v>7.9785882200901076E-2</v>
      </c>
      <c r="X41" s="73">
        <f t="shared" ca="1" si="22"/>
        <v>7.9785882200901076E-2</v>
      </c>
      <c r="Y41" s="73">
        <f t="shared" ca="1" si="22"/>
        <v>7.9785882200901076E-2</v>
      </c>
      <c r="Z41" s="73">
        <f t="shared" ca="1" si="22"/>
        <v>7.9785882200901076E-2</v>
      </c>
      <c r="AA41" s="73">
        <f t="shared" ca="1" si="22"/>
        <v>7.9785882200901076E-2</v>
      </c>
      <c r="AB41" s="73">
        <f t="shared" ca="1" si="22"/>
        <v>7.9785882200901076E-2</v>
      </c>
      <c r="AC41" s="73">
        <f t="shared" ca="1" si="22"/>
        <v>7.9785882200901076E-2</v>
      </c>
      <c r="AD41" s="73">
        <f t="shared" ca="1" si="22"/>
        <v>7.9785882200901076E-2</v>
      </c>
      <c r="AE41" s="73">
        <f t="shared" ca="1" si="22"/>
        <v>7.9785882200901076E-2</v>
      </c>
      <c r="AF41" s="73">
        <f t="shared" ca="1" si="22"/>
        <v>7.9785882200901076E-2</v>
      </c>
      <c r="AG41" s="73">
        <f t="shared" ca="1" si="22"/>
        <v>7.9785882200901076E-2</v>
      </c>
      <c r="AH41" s="73">
        <f t="shared" ca="1" si="22"/>
        <v>7.9785882200901076E-2</v>
      </c>
      <c r="AI41" s="73">
        <f t="shared" ca="1" si="22"/>
        <v>7.9785882200901076E-2</v>
      </c>
      <c r="AJ41" s="73">
        <f t="shared" ca="1" si="22"/>
        <v>7.9785882200901076E-2</v>
      </c>
      <c r="AK41" s="73">
        <f t="shared" ca="1" si="22"/>
        <v>7.9785882200901076E-2</v>
      </c>
      <c r="AL41" s="73">
        <f t="shared" ca="1" si="22"/>
        <v>7.9785882200901076E-2</v>
      </c>
      <c r="AM41" s="73">
        <f t="shared" ca="1" si="22"/>
        <v>7.9785882200901076E-2</v>
      </c>
      <c r="AN41" s="73">
        <f t="shared" ca="1" si="22"/>
        <v>7.9785882200901076E-2</v>
      </c>
      <c r="AO41" s="73">
        <f t="shared" ca="1" si="22"/>
        <v>7.9785882200901076E-2</v>
      </c>
      <c r="AP41" s="73">
        <f t="shared" ca="1" si="22"/>
        <v>7.9785882200901076E-2</v>
      </c>
    </row>
    <row r="42" spans="2:42" ht="12.75" customHeight="1">
      <c r="B42" s="13" t="s">
        <v>48</v>
      </c>
      <c r="C42" s="73">
        <f ca="1">IF(AND(C$5&lt;=Selection!$C$23+Selection!$C$26,C$5&gt;Selection!$C$26),Selection!$C$16*(1+Selection!$C$20)^(C40-$C$40),0)</f>
        <v>8.7604959889514902E-2</v>
      </c>
      <c r="D42" s="73">
        <f ca="1">IF(AND(D$5&lt;=Selection!$C$23+Selection!$C$26,D$5&gt;Selection!$C$26),Selection!$C$16*(1+Selection!$C$20)^(D40-$C$40),0)</f>
        <v>9.0233108686200353E-2</v>
      </c>
      <c r="E42" s="73">
        <f ca="1">IF(AND(E$5&lt;=Selection!$C$23+Selection!$C$26,E$5&gt;Selection!$C$26),Selection!$C$16*(1+Selection!$C$20)^(E40-$C$40),0)</f>
        <v>9.2940101946786355E-2</v>
      </c>
      <c r="F42" s="73">
        <f ca="1">IF(AND(F$5&lt;=Selection!$C$23+Selection!$C$26,F$5&gt;Selection!$C$26),Selection!$C$16*(1+Selection!$C$20)^(F40-$C$40),0)</f>
        <v>9.5728305005189945E-2</v>
      </c>
      <c r="G42" s="73">
        <f ca="1">IF(AND(G$5&lt;=Selection!$C$23+Selection!$C$26,G$5&gt;Selection!$C$26),Selection!$C$16*(1+Selection!$C$20)^(G40-$C$40),0)</f>
        <v>9.8600154155345648E-2</v>
      </c>
      <c r="H42" s="73">
        <f ca="1">IF(AND(H$5&lt;=Selection!$C$23+Selection!$C$26,H$5&gt;Selection!$C$26),Selection!$C$16*(1+Selection!$C$20)^(H40-$C$40),0)</f>
        <v>0.101558158780006</v>
      </c>
      <c r="I42" s="73">
        <f ca="1">IF(AND(I$5&lt;=Selection!$C$23+Selection!$C$26,I$5&gt;Selection!$C$26),Selection!$C$16*(1+Selection!$C$20)^(I40-$C$40),0)</f>
        <v>0.10460490354340619</v>
      </c>
      <c r="J42" s="73">
        <f ca="1">IF(AND(J$5&lt;=Selection!$C$23+Selection!$C$26,J$5&gt;Selection!$C$26),Selection!$C$16*(1+Selection!$C$20)^(J40-$C$40),0)</f>
        <v>0.10774305064970838</v>
      </c>
      <c r="K42" s="73">
        <f ca="1">IF(AND(K$5&lt;=Selection!$C$23+Selection!$C$26,K$5&gt;Selection!$C$26),Selection!$C$16*(1+Selection!$C$20)^(K40-$C$40),0)</f>
        <v>0.11097534216919962</v>
      </c>
      <c r="L42" s="73">
        <f ca="1">IF(AND(L$5&lt;=Selection!$C$23+Selection!$C$26,L$5&gt;Selection!$C$26),Selection!$C$16*(1+Selection!$C$20)^(L40-$C$40),0)</f>
        <v>0.11430460243427562</v>
      </c>
      <c r="M42" s="73">
        <f ca="1">IF(AND(M$5&lt;=Selection!$C$23+Selection!$C$26,M$5&gt;Selection!$C$26),Selection!$C$16*(1+Selection!$C$20)^(M40-$C$40),0)</f>
        <v>0.11773374050730388</v>
      </c>
      <c r="N42" s="73">
        <f ca="1">IF(AND(N$5&lt;=Selection!$C$23+Selection!$C$26,N$5&gt;Selection!$C$26),Selection!$C$16*(1+Selection!$C$20)^(N40-$C$40),0)</f>
        <v>0.121265752722523</v>
      </c>
      <c r="O42" s="73">
        <f ca="1">IF(AND(O$5&lt;=Selection!$C$23+Selection!$C$26,O$5&gt;Selection!$C$26),Selection!$C$16*(1+Selection!$C$20)^(O40-$C$40),0)</f>
        <v>0.12490372530419867</v>
      </c>
      <c r="P42" s="73">
        <f ca="1">IF(AND(P$5&lt;=Selection!$C$23+Selection!$C$26,P$5&gt;Selection!$C$26),Selection!$C$16*(1+Selection!$C$20)^(P40-$C$40),0)</f>
        <v>0.12865083706332464</v>
      </c>
      <c r="Q42" s="73">
        <f ca="1">IF(AND(Q$5&lt;=Selection!$C$23+Selection!$C$26,Q$5&gt;Selection!$C$26),Selection!$C$16*(1+Selection!$C$20)^(Q40-$C$40),0)</f>
        <v>0.13251036217522438</v>
      </c>
      <c r="R42" s="73">
        <f ca="1">IF(AND(R$5&lt;=Selection!$C$23+Selection!$C$26,R$5&gt;Selection!$C$26),Selection!$C$16*(1+Selection!$C$20)^(R40-$C$40),0)</f>
        <v>0.13648567304048112</v>
      </c>
      <c r="S42" s="73">
        <f ca="1">IF(AND(S$5&lt;=Selection!$C$23+Selection!$C$26,S$5&gt;Selection!$C$26),Selection!$C$16*(1+Selection!$C$20)^(S40-$C$40),0)</f>
        <v>0.14058024323169552</v>
      </c>
      <c r="T42" s="73">
        <f ca="1">IF(AND(T$5&lt;=Selection!$C$23+Selection!$C$26,T$5&gt;Selection!$C$26),Selection!$C$16*(1+Selection!$C$20)^(T40-$C$40),0)</f>
        <v>0.1447976505286464</v>
      </c>
      <c r="U42" s="73">
        <f ca="1">IF(AND(U$5&lt;=Selection!$C$23+Selection!$C$26,U$5&gt;Selection!$C$26),Selection!$C$16*(1+Selection!$C$20)^(U40-$C$40),0)</f>
        <v>0.14914158004450578</v>
      </c>
      <c r="V42" s="73">
        <f ca="1">IF(AND(V$5&lt;=Selection!$C$23+Selection!$C$26,V$5&gt;Selection!$C$26),Selection!$C$16*(1+Selection!$C$20)^(V40-$C$40),0)</f>
        <v>0.15361582744584096</v>
      </c>
      <c r="W42" s="73">
        <f ca="1">IF(AND(W$5&lt;=Selection!$C$23+Selection!$C$26,W$5&gt;Selection!$C$26),Selection!$C$16*(1+Selection!$C$20)^(W40-$C$40),0)</f>
        <v>0.15822430226921619</v>
      </c>
      <c r="X42" s="73">
        <f ca="1">IF(AND(X$5&lt;=Selection!$C$23+Selection!$C$26,X$5&gt;Selection!$C$26),Selection!$C$16*(1+Selection!$C$20)^(X40-$C$40),0)</f>
        <v>0.16297103133729265</v>
      </c>
      <c r="Y42" s="73">
        <f ca="1">IF(AND(Y$5&lt;=Selection!$C$23+Selection!$C$26,Y$5&gt;Selection!$C$26),Selection!$C$16*(1+Selection!$C$20)^(Y40-$C$40),0)</f>
        <v>0.16786016227741143</v>
      </c>
      <c r="Z42" s="73">
        <f ca="1">IF(AND(Z$5&lt;=Selection!$C$23+Selection!$C$26,Z$5&gt;Selection!$C$26),Selection!$C$16*(1+Selection!$C$20)^(Z40-$C$40),0)</f>
        <v>0.1728959671457338</v>
      </c>
      <c r="AA42" s="73">
        <f ca="1">IF(AND(AA$5&lt;=Selection!$C$23+Selection!$C$26,AA$5&gt;Selection!$C$26),Selection!$C$16*(1+Selection!$C$20)^(AA40-$C$40),0)</f>
        <v>0.17808284616010578</v>
      </c>
      <c r="AB42" s="73">
        <f ca="1">IF(AND(AB$5&lt;=Selection!$C$23+Selection!$C$26,AB$5&gt;Selection!$C$26),Selection!$C$16*(1+Selection!$C$20)^(AB40-$C$40),0)</f>
        <v>0.18342533154490895</v>
      </c>
      <c r="AC42" s="73">
        <f ca="1">IF(AND(AC$5&lt;=Selection!$C$23+Selection!$C$26,AC$5&gt;Selection!$C$26),Selection!$C$16*(1+Selection!$C$20)^(AC40-$C$40),0)</f>
        <v>0.18892809149125625</v>
      </c>
      <c r="AD42" s="73">
        <f ca="1">IF(AND(AD$5&lt;=Selection!$C$23+Selection!$C$26,AD$5&gt;Selection!$C$26),Selection!$C$16*(1+Selection!$C$20)^(AD40-$C$40),0)</f>
        <v>0.19459593423599392</v>
      </c>
      <c r="AE42" s="73">
        <f ca="1">IF(AND(AE$5&lt;=Selection!$C$23+Selection!$C$26,AE$5&gt;Selection!$C$26),Selection!$C$16*(1+Selection!$C$20)^(AE40-$C$40),0)</f>
        <v>0.20043381226307375</v>
      </c>
      <c r="AF42" s="73">
        <f ca="1">IF(AND(AF$5&lt;=Selection!$C$23+Selection!$C$26,AF$5&gt;Selection!$C$26),Selection!$C$16*(1+Selection!$C$20)^(AF40-$C$40),0)</f>
        <v>0.20644682663096592</v>
      </c>
      <c r="AG42" s="73">
        <f ca="1">IF(AND(AG$5&lt;=Selection!$C$23+Selection!$C$26,AG$5&gt;Selection!$C$26),Selection!$C$16*(1+Selection!$C$20)^(AG40-$C$40),0)</f>
        <v>0.21264023142989491</v>
      </c>
      <c r="AH42" s="73">
        <f ca="1">IF(AND(AH$5&lt;=Selection!$C$23+Selection!$C$26,AH$5&gt;Selection!$C$26),Selection!$C$16*(1+Selection!$C$20)^(AH40-$C$40),0)</f>
        <v>0.21901943837279178</v>
      </c>
      <c r="AI42" s="73">
        <f ca="1">IF(AND(AI$5&lt;=Selection!$C$23+Selection!$C$26,AI$5&gt;Selection!$C$26),Selection!$C$16*(1+Selection!$C$20)^(AI40-$C$40),0)</f>
        <v>0.2255900215239755</v>
      </c>
      <c r="AJ42" s="73">
        <f ca="1">IF(AND(AJ$5&lt;=Selection!$C$23+Selection!$C$26,AJ$5&gt;Selection!$C$26),Selection!$C$16*(1+Selection!$C$20)^(AJ40-$C$40),0)</f>
        <v>0.23235772216969477</v>
      </c>
      <c r="AK42" s="73">
        <f ca="1">IF(AND(AK$5&lt;=Selection!$C$23+Selection!$C$26,AK$5&gt;Selection!$C$26),Selection!$C$16*(1+Selection!$C$20)^(AK40-$C$40),0)</f>
        <v>0.23932845383478557</v>
      </c>
      <c r="AL42" s="73">
        <f ca="1">IF(AND(AL$5&lt;=Selection!$C$23+Selection!$C$26,AL$5&gt;Selection!$C$26),Selection!$C$16*(1+Selection!$C$20)^(AL40-$C$40),0)</f>
        <v>0.24650830744982918</v>
      </c>
      <c r="AM42" s="73">
        <f ca="1">IF(AND(AM$5&lt;=Selection!$C$23+Selection!$C$26,AM$5&gt;Selection!$C$26),Selection!$C$16*(1+Selection!$C$20)^(AM40-$C$40),0)</f>
        <v>0.25390355667332404</v>
      </c>
      <c r="AN42" s="73">
        <f ca="1">IF(AND(AN$5&lt;=Selection!$C$23+Selection!$C$26,AN$5&gt;Selection!$C$26),Selection!$C$16*(1+Selection!$C$20)^(AN40-$C$40),0)</f>
        <v>0.26152066337352375</v>
      </c>
      <c r="AO42" s="73">
        <f ca="1">IF(AND(AO$5&lt;=Selection!$C$23+Selection!$C$26,AO$5&gt;Selection!$C$26),Selection!$C$16*(1+Selection!$C$20)^(AO40-$C$40),0)</f>
        <v>0.26936628327472945</v>
      </c>
      <c r="AP42" s="73">
        <f ca="1">IF(AND(AP$5&lt;=Selection!$C$23+Selection!$C$26,AP$5&gt;Selection!$C$26),Selection!$C$16*(1+Selection!$C$20)^(AP40-$C$40),0)</f>
        <v>0.27744727177297135</v>
      </c>
    </row>
    <row r="43" spans="2:42" ht="12.75" customHeight="1">
      <c r="B43" s="13" t="str">
        <f t="shared" ref="B43:AP43" si="23">B29</f>
        <v>Debt Component of Revenue Requirement</v>
      </c>
      <c r="C43" s="73">
        <f t="shared" ca="1" si="23"/>
        <v>0.14025020680068015</v>
      </c>
      <c r="D43" s="73">
        <f t="shared" ca="1" si="23"/>
        <v>0.13665404765194478</v>
      </c>
      <c r="E43" s="73">
        <f t="shared" ca="1" si="23"/>
        <v>0.13305788850320938</v>
      </c>
      <c r="F43" s="73">
        <f t="shared" ca="1" si="23"/>
        <v>0.12946172935447398</v>
      </c>
      <c r="G43" s="73">
        <f t="shared" ca="1" si="23"/>
        <v>0.1258655702057386</v>
      </c>
      <c r="H43" s="73">
        <f t="shared" ca="1" si="23"/>
        <v>0.12226941105700322</v>
      </c>
      <c r="I43" s="73">
        <f t="shared" ca="1" si="23"/>
        <v>0.1186732519082678</v>
      </c>
      <c r="J43" s="73">
        <f t="shared" ca="1" si="23"/>
        <v>0.11507709275953242</v>
      </c>
      <c r="K43" s="73">
        <f t="shared" ca="1" si="23"/>
        <v>0.11148093361079704</v>
      </c>
      <c r="L43" s="73">
        <f t="shared" ca="1" si="23"/>
        <v>0.10788477446206166</v>
      </c>
      <c r="M43" s="73">
        <f t="shared" ca="1" si="23"/>
        <v>0.10428861531332627</v>
      </c>
      <c r="N43" s="73">
        <f t="shared" ca="1" si="23"/>
        <v>0.10069245616459087</v>
      </c>
      <c r="O43" s="73">
        <f t="shared" ca="1" si="23"/>
        <v>9.7096297015855482E-2</v>
      </c>
      <c r="P43" s="73">
        <f t="shared" ca="1" si="23"/>
        <v>9.3500137867120095E-2</v>
      </c>
      <c r="Q43" s="73">
        <f t="shared" ca="1" si="23"/>
        <v>8.9903978718384708E-2</v>
      </c>
      <c r="R43" s="73">
        <f t="shared" ca="1" si="23"/>
        <v>8.6307819569649322E-2</v>
      </c>
      <c r="S43" s="73">
        <f t="shared" ca="1" si="23"/>
        <v>8.2711660420913935E-2</v>
      </c>
      <c r="T43" s="73">
        <f t="shared" ca="1" si="23"/>
        <v>7.9115501272178562E-2</v>
      </c>
      <c r="U43" s="73">
        <f t="shared" ca="1" si="23"/>
        <v>7.5519342123443176E-2</v>
      </c>
      <c r="V43" s="73">
        <f t="shared" ca="1" si="23"/>
        <v>7.1923182974707789E-2</v>
      </c>
      <c r="W43" s="73">
        <f t="shared" ca="1" si="23"/>
        <v>6.8327023825972402E-2</v>
      </c>
      <c r="X43" s="73">
        <f t="shared" ca="1" si="23"/>
        <v>6.4730864677237016E-2</v>
      </c>
      <c r="Y43" s="73">
        <f t="shared" ca="1" si="23"/>
        <v>6.1134705528501636E-2</v>
      </c>
      <c r="Z43" s="73">
        <f t="shared" ca="1" si="23"/>
        <v>5.7538546379766249E-2</v>
      </c>
      <c r="AA43" s="73">
        <f t="shared" ca="1" si="23"/>
        <v>5.3942387231030869E-2</v>
      </c>
      <c r="AB43" s="73">
        <f t="shared" ca="1" si="23"/>
        <v>5.0346228082295483E-2</v>
      </c>
      <c r="AC43" s="73">
        <f t="shared" ca="1" si="23"/>
        <v>4.6750068933560096E-2</v>
      </c>
      <c r="AD43" s="73">
        <f t="shared" ca="1" si="23"/>
        <v>4.3153909784824716E-2</v>
      </c>
      <c r="AE43" s="73">
        <f t="shared" ca="1" si="23"/>
        <v>3.955775063608933E-2</v>
      </c>
      <c r="AF43" s="73">
        <f t="shared" ca="1" si="23"/>
        <v>3.5961591487353943E-2</v>
      </c>
      <c r="AG43" s="73">
        <f t="shared" ca="1" si="23"/>
        <v>3.2365432338618556E-2</v>
      </c>
      <c r="AH43" s="73">
        <f t="shared" ca="1" si="23"/>
        <v>2.8769273189883177E-2</v>
      </c>
      <c r="AI43" s="73">
        <f t="shared" ca="1" si="23"/>
        <v>2.517311404114779E-2</v>
      </c>
      <c r="AJ43" s="73">
        <f t="shared" ca="1" si="23"/>
        <v>2.1576954892412407E-2</v>
      </c>
      <c r="AK43" s="73">
        <f t="shared" ca="1" si="23"/>
        <v>1.7980795743677024E-2</v>
      </c>
      <c r="AL43" s="73">
        <f t="shared" ca="1" si="23"/>
        <v>1.4384636594941637E-2</v>
      </c>
      <c r="AM43" s="73">
        <f t="shared" ca="1" si="23"/>
        <v>1.0788477446206254E-2</v>
      </c>
      <c r="AN43" s="73">
        <f t="shared" ca="1" si="23"/>
        <v>7.1923182974708687E-3</v>
      </c>
      <c r="AO43" s="73">
        <f t="shared" ca="1" si="23"/>
        <v>3.5961591487354847E-3</v>
      </c>
      <c r="AP43" s="73">
        <f t="shared" ca="1" si="23"/>
        <v>0</v>
      </c>
    </row>
    <row r="44" spans="2:42" ht="12.75" customHeight="1">
      <c r="B44" s="13" t="str">
        <f t="shared" ref="B44:AP44" si="24">B23</f>
        <v>Equity Component of Revenue Requirement</v>
      </c>
      <c r="C44" s="73">
        <f t="shared" ca="1" si="24"/>
        <v>0</v>
      </c>
      <c r="D44" s="73">
        <f t="shared" ca="1" si="24"/>
        <v>0</v>
      </c>
      <c r="E44" s="73">
        <f t="shared" ca="1" si="24"/>
        <v>0</v>
      </c>
      <c r="F44" s="73">
        <f t="shared" ca="1" si="24"/>
        <v>0</v>
      </c>
      <c r="G44" s="73">
        <f t="shared" ca="1" si="24"/>
        <v>0</v>
      </c>
      <c r="H44" s="73">
        <f t="shared" ca="1" si="24"/>
        <v>0</v>
      </c>
      <c r="I44" s="73">
        <f t="shared" ca="1" si="24"/>
        <v>0</v>
      </c>
      <c r="J44" s="73">
        <f t="shared" ca="1" si="24"/>
        <v>0</v>
      </c>
      <c r="K44" s="73">
        <f t="shared" ca="1" si="24"/>
        <v>0</v>
      </c>
      <c r="L44" s="73">
        <f t="shared" ca="1" si="24"/>
        <v>0</v>
      </c>
      <c r="M44" s="73">
        <f t="shared" ca="1" si="24"/>
        <v>0</v>
      </c>
      <c r="N44" s="73">
        <f t="shared" ca="1" si="24"/>
        <v>0</v>
      </c>
      <c r="O44" s="73">
        <f t="shared" ca="1" si="24"/>
        <v>0</v>
      </c>
      <c r="P44" s="73">
        <f t="shared" ca="1" si="24"/>
        <v>0</v>
      </c>
      <c r="Q44" s="73">
        <f t="shared" ca="1" si="24"/>
        <v>0</v>
      </c>
      <c r="R44" s="73">
        <f t="shared" ca="1" si="24"/>
        <v>0</v>
      </c>
      <c r="S44" s="73">
        <f t="shared" ca="1" si="24"/>
        <v>0</v>
      </c>
      <c r="T44" s="73">
        <f t="shared" ca="1" si="24"/>
        <v>0</v>
      </c>
      <c r="U44" s="73">
        <f t="shared" ca="1" si="24"/>
        <v>0</v>
      </c>
      <c r="V44" s="73">
        <f t="shared" ca="1" si="24"/>
        <v>0</v>
      </c>
      <c r="W44" s="73">
        <f t="shared" ca="1" si="24"/>
        <v>0</v>
      </c>
      <c r="X44" s="73">
        <f t="shared" ca="1" si="24"/>
        <v>0</v>
      </c>
      <c r="Y44" s="73">
        <f t="shared" ca="1" si="24"/>
        <v>0</v>
      </c>
      <c r="Z44" s="73">
        <f t="shared" ca="1" si="24"/>
        <v>0</v>
      </c>
      <c r="AA44" s="73">
        <f t="shared" ca="1" si="24"/>
        <v>0</v>
      </c>
      <c r="AB44" s="73">
        <f t="shared" ca="1" si="24"/>
        <v>0</v>
      </c>
      <c r="AC44" s="73">
        <f t="shared" ca="1" si="24"/>
        <v>0</v>
      </c>
      <c r="AD44" s="73">
        <f t="shared" ca="1" si="24"/>
        <v>0</v>
      </c>
      <c r="AE44" s="73">
        <f t="shared" ca="1" si="24"/>
        <v>0</v>
      </c>
      <c r="AF44" s="73">
        <f t="shared" ca="1" si="24"/>
        <v>0</v>
      </c>
      <c r="AG44" s="73">
        <f t="shared" ca="1" si="24"/>
        <v>0</v>
      </c>
      <c r="AH44" s="73">
        <f t="shared" ca="1" si="24"/>
        <v>0</v>
      </c>
      <c r="AI44" s="73">
        <f t="shared" ca="1" si="24"/>
        <v>0</v>
      </c>
      <c r="AJ44" s="73">
        <f t="shared" ca="1" si="24"/>
        <v>0</v>
      </c>
      <c r="AK44" s="73">
        <f t="shared" ca="1" si="24"/>
        <v>0</v>
      </c>
      <c r="AL44" s="73">
        <f t="shared" ca="1" si="24"/>
        <v>0</v>
      </c>
      <c r="AM44" s="73">
        <f t="shared" ca="1" si="24"/>
        <v>0</v>
      </c>
      <c r="AN44" s="73">
        <f t="shared" ca="1" si="24"/>
        <v>0</v>
      </c>
      <c r="AO44" s="73">
        <f t="shared" ca="1" si="24"/>
        <v>0</v>
      </c>
      <c r="AP44" s="73">
        <f t="shared" ca="1" si="24"/>
        <v>0</v>
      </c>
    </row>
    <row r="45" spans="2:42" ht="12.75" customHeight="1">
      <c r="B45" s="13" t="str">
        <f t="shared" ref="B45:AP45" si="25">B33</f>
        <v>Income Tax Component of Revenue Requirement</v>
      </c>
      <c r="C45" s="73">
        <f t="shared" ca="1" si="25"/>
        <v>0</v>
      </c>
      <c r="D45" s="73">
        <f t="shared" ca="1" si="25"/>
        <v>0</v>
      </c>
      <c r="E45" s="73">
        <f t="shared" ca="1" si="25"/>
        <v>0</v>
      </c>
      <c r="F45" s="73">
        <f t="shared" ca="1" si="25"/>
        <v>0</v>
      </c>
      <c r="G45" s="73">
        <f t="shared" ca="1" si="25"/>
        <v>0</v>
      </c>
      <c r="H45" s="73">
        <f t="shared" ca="1" si="25"/>
        <v>0</v>
      </c>
      <c r="I45" s="73">
        <f t="shared" ca="1" si="25"/>
        <v>0</v>
      </c>
      <c r="J45" s="73">
        <f t="shared" ca="1" si="25"/>
        <v>0</v>
      </c>
      <c r="K45" s="73">
        <f t="shared" ca="1" si="25"/>
        <v>0</v>
      </c>
      <c r="L45" s="73">
        <f t="shared" ca="1" si="25"/>
        <v>0</v>
      </c>
      <c r="M45" s="73">
        <f t="shared" ca="1" si="25"/>
        <v>0</v>
      </c>
      <c r="N45" s="73">
        <f t="shared" ca="1" si="25"/>
        <v>0</v>
      </c>
      <c r="O45" s="73">
        <f t="shared" ca="1" si="25"/>
        <v>0</v>
      </c>
      <c r="P45" s="73">
        <f t="shared" ca="1" si="25"/>
        <v>0</v>
      </c>
      <c r="Q45" s="73">
        <f t="shared" ca="1" si="25"/>
        <v>0</v>
      </c>
      <c r="R45" s="73">
        <f t="shared" ca="1" si="25"/>
        <v>0</v>
      </c>
      <c r="S45" s="73">
        <f t="shared" ca="1" si="25"/>
        <v>0</v>
      </c>
      <c r="T45" s="73">
        <f t="shared" ca="1" si="25"/>
        <v>0</v>
      </c>
      <c r="U45" s="73">
        <f t="shared" ca="1" si="25"/>
        <v>0</v>
      </c>
      <c r="V45" s="73">
        <f t="shared" ca="1" si="25"/>
        <v>0</v>
      </c>
      <c r="W45" s="73">
        <f t="shared" ca="1" si="25"/>
        <v>0</v>
      </c>
      <c r="X45" s="73">
        <f t="shared" ca="1" si="25"/>
        <v>0</v>
      </c>
      <c r="Y45" s="73">
        <f t="shared" ca="1" si="25"/>
        <v>0</v>
      </c>
      <c r="Z45" s="73">
        <f t="shared" ca="1" si="25"/>
        <v>0</v>
      </c>
      <c r="AA45" s="73">
        <f t="shared" ca="1" si="25"/>
        <v>0</v>
      </c>
      <c r="AB45" s="73">
        <f t="shared" ca="1" si="25"/>
        <v>0</v>
      </c>
      <c r="AC45" s="73">
        <f t="shared" ca="1" si="25"/>
        <v>0</v>
      </c>
      <c r="AD45" s="73">
        <f t="shared" ca="1" si="25"/>
        <v>0</v>
      </c>
      <c r="AE45" s="73">
        <f t="shared" ca="1" si="25"/>
        <v>0</v>
      </c>
      <c r="AF45" s="73">
        <f t="shared" ca="1" si="25"/>
        <v>0</v>
      </c>
      <c r="AG45" s="73">
        <f t="shared" ca="1" si="25"/>
        <v>0</v>
      </c>
      <c r="AH45" s="73">
        <f t="shared" ca="1" si="25"/>
        <v>0</v>
      </c>
      <c r="AI45" s="73">
        <f t="shared" ca="1" si="25"/>
        <v>0</v>
      </c>
      <c r="AJ45" s="73">
        <f t="shared" ca="1" si="25"/>
        <v>0</v>
      </c>
      <c r="AK45" s="73">
        <f t="shared" ca="1" si="25"/>
        <v>0</v>
      </c>
      <c r="AL45" s="73">
        <f t="shared" ca="1" si="25"/>
        <v>0</v>
      </c>
      <c r="AM45" s="73">
        <f t="shared" ca="1" si="25"/>
        <v>0</v>
      </c>
      <c r="AN45" s="73">
        <f t="shared" ca="1" si="25"/>
        <v>0</v>
      </c>
      <c r="AO45" s="73">
        <f t="shared" ca="1" si="25"/>
        <v>0</v>
      </c>
      <c r="AP45" s="73">
        <f t="shared" ca="1" si="25"/>
        <v>0</v>
      </c>
    </row>
    <row r="46" spans="2:42" ht="12.75" customHeight="1">
      <c r="B46" s="13" t="s">
        <v>49</v>
      </c>
      <c r="C46" s="73">
        <f t="shared" ref="C46:AP46" ca="1" si="26">C38</f>
        <v>0</v>
      </c>
      <c r="D46" s="73">
        <f ca="1">D38</f>
        <v>0</v>
      </c>
      <c r="E46" s="73">
        <f t="shared" ca="1" si="26"/>
        <v>0</v>
      </c>
      <c r="F46" s="73">
        <f t="shared" ca="1" si="26"/>
        <v>0</v>
      </c>
      <c r="G46" s="73">
        <f t="shared" ca="1" si="26"/>
        <v>0</v>
      </c>
      <c r="H46" s="73">
        <f t="shared" ca="1" si="26"/>
        <v>0</v>
      </c>
      <c r="I46" s="73">
        <f t="shared" ca="1" si="26"/>
        <v>0</v>
      </c>
      <c r="J46" s="73">
        <f t="shared" ca="1" si="26"/>
        <v>0</v>
      </c>
      <c r="K46" s="73">
        <f t="shared" ca="1" si="26"/>
        <v>0</v>
      </c>
      <c r="L46" s="73">
        <f t="shared" ca="1" si="26"/>
        <v>0</v>
      </c>
      <c r="M46" s="73">
        <f t="shared" ca="1" si="26"/>
        <v>0</v>
      </c>
      <c r="N46" s="73">
        <f t="shared" ca="1" si="26"/>
        <v>0</v>
      </c>
      <c r="O46" s="73">
        <f t="shared" ca="1" si="26"/>
        <v>0</v>
      </c>
      <c r="P46" s="73">
        <f t="shared" ca="1" si="26"/>
        <v>0</v>
      </c>
      <c r="Q46" s="73">
        <f t="shared" ca="1" si="26"/>
        <v>0</v>
      </c>
      <c r="R46" s="73">
        <f t="shared" ca="1" si="26"/>
        <v>0</v>
      </c>
      <c r="S46" s="73">
        <f t="shared" ca="1" si="26"/>
        <v>0</v>
      </c>
      <c r="T46" s="73">
        <f t="shared" ca="1" si="26"/>
        <v>0</v>
      </c>
      <c r="U46" s="73">
        <f t="shared" ca="1" si="26"/>
        <v>0</v>
      </c>
      <c r="V46" s="73">
        <f t="shared" ca="1" si="26"/>
        <v>0</v>
      </c>
      <c r="W46" s="73">
        <f t="shared" ca="1" si="26"/>
        <v>0</v>
      </c>
      <c r="X46" s="73">
        <f t="shared" ca="1" si="26"/>
        <v>0</v>
      </c>
      <c r="Y46" s="73">
        <f t="shared" ca="1" si="26"/>
        <v>0</v>
      </c>
      <c r="Z46" s="73">
        <f t="shared" ca="1" si="26"/>
        <v>0</v>
      </c>
      <c r="AA46" s="73">
        <f t="shared" ca="1" si="26"/>
        <v>0</v>
      </c>
      <c r="AB46" s="73">
        <f t="shared" ca="1" si="26"/>
        <v>0</v>
      </c>
      <c r="AC46" s="73">
        <f t="shared" ca="1" si="26"/>
        <v>0</v>
      </c>
      <c r="AD46" s="73">
        <f t="shared" ca="1" si="26"/>
        <v>0</v>
      </c>
      <c r="AE46" s="73">
        <f t="shared" ca="1" si="26"/>
        <v>0</v>
      </c>
      <c r="AF46" s="73">
        <f t="shared" ca="1" si="26"/>
        <v>0</v>
      </c>
      <c r="AG46" s="73">
        <f t="shared" ca="1" si="26"/>
        <v>0</v>
      </c>
      <c r="AH46" s="73">
        <f t="shared" ca="1" si="26"/>
        <v>0</v>
      </c>
      <c r="AI46" s="73">
        <f t="shared" ca="1" si="26"/>
        <v>0</v>
      </c>
      <c r="AJ46" s="73">
        <f t="shared" ca="1" si="26"/>
        <v>0</v>
      </c>
      <c r="AK46" s="73">
        <f t="shared" ca="1" si="26"/>
        <v>0</v>
      </c>
      <c r="AL46" s="73">
        <f t="shared" ca="1" si="26"/>
        <v>0</v>
      </c>
      <c r="AM46" s="73">
        <f t="shared" ca="1" si="26"/>
        <v>0</v>
      </c>
      <c r="AN46" s="73">
        <f t="shared" ca="1" si="26"/>
        <v>0</v>
      </c>
      <c r="AO46" s="73">
        <f t="shared" ca="1" si="26"/>
        <v>0</v>
      </c>
      <c r="AP46" s="73">
        <f t="shared" ca="1" si="26"/>
        <v>0</v>
      </c>
    </row>
    <row r="47" spans="2:42" ht="12.75" customHeight="1">
      <c r="B47" s="13" t="s">
        <v>50</v>
      </c>
      <c r="C47" s="73">
        <f ca="1">SUM(C41:C46)</f>
        <v>0.30764104889109611</v>
      </c>
      <c r="D47" s="73">
        <f t="shared" ref="D47:AP47" ca="1" si="27">SUM(D41:D46)</f>
        <v>0.30667303853904621</v>
      </c>
      <c r="E47" s="73">
        <f t="shared" ca="1" si="27"/>
        <v>0.30578387265089679</v>
      </c>
      <c r="F47" s="73">
        <f t="shared" ca="1" si="27"/>
        <v>0.304975916560565</v>
      </c>
      <c r="G47" s="73">
        <f t="shared" ca="1" si="27"/>
        <v>0.30425160656198535</v>
      </c>
      <c r="H47" s="73">
        <f t="shared" ca="1" si="27"/>
        <v>0.30361345203791029</v>
      </c>
      <c r="I47" s="73">
        <f t="shared" ca="1" si="27"/>
        <v>0.30306403765257506</v>
      </c>
      <c r="J47" s="73">
        <f t="shared" ca="1" si="27"/>
        <v>0.30260602561014188</v>
      </c>
      <c r="K47" s="73">
        <f t="shared" ca="1" si="27"/>
        <v>0.30224215798089771</v>
      </c>
      <c r="L47" s="73">
        <f t="shared" ca="1" si="27"/>
        <v>0.30197525909723832</v>
      </c>
      <c r="M47" s="73">
        <f t="shared" ca="1" si="27"/>
        <v>0.30180823802153123</v>
      </c>
      <c r="N47" s="73">
        <f t="shared" ca="1" si="27"/>
        <v>0.30174409108801498</v>
      </c>
      <c r="O47" s="73">
        <f t="shared" ca="1" si="27"/>
        <v>0.30178590452095522</v>
      </c>
      <c r="P47" s="73">
        <f t="shared" ca="1" si="27"/>
        <v>0.30193685713134583</v>
      </c>
      <c r="Q47" s="73">
        <f t="shared" ca="1" si="27"/>
        <v>0.30220022309451017</v>
      </c>
      <c r="R47" s="73">
        <f t="shared" ca="1" si="27"/>
        <v>0.30257937481103153</v>
      </c>
      <c r="S47" s="73">
        <f t="shared" ca="1" si="27"/>
        <v>0.30307778585351053</v>
      </c>
      <c r="T47" s="73">
        <f t="shared" ca="1" si="27"/>
        <v>0.30369903400172604</v>
      </c>
      <c r="U47" s="73">
        <f t="shared" ca="1" si="27"/>
        <v>0.30444680436885002</v>
      </c>
      <c r="V47" s="73">
        <f t="shared" ca="1" si="27"/>
        <v>0.30532489262144979</v>
      </c>
      <c r="W47" s="73">
        <f t="shared" ca="1" si="27"/>
        <v>0.30633720829608968</v>
      </c>
      <c r="X47" s="73">
        <f t="shared" ca="1" si="27"/>
        <v>0.30748777821543072</v>
      </c>
      <c r="Y47" s="73">
        <f t="shared" ca="1" si="27"/>
        <v>0.30878075000681415</v>
      </c>
      <c r="Z47" s="73">
        <f t="shared" ca="1" si="27"/>
        <v>0.31022039572640109</v>
      </c>
      <c r="AA47" s="73">
        <f t="shared" ca="1" si="27"/>
        <v>0.31181111559203767</v>
      </c>
      <c r="AB47" s="73">
        <f t="shared" ca="1" si="27"/>
        <v>0.31355744182810552</v>
      </c>
      <c r="AC47" s="73">
        <f t="shared" ca="1" si="27"/>
        <v>0.31546404262571742</v>
      </c>
      <c r="AD47" s="73">
        <f t="shared" ca="1" si="27"/>
        <v>0.31753572622171966</v>
      </c>
      <c r="AE47" s="73">
        <f t="shared" ca="1" si="27"/>
        <v>0.31977744510006417</v>
      </c>
      <c r="AF47" s="73">
        <f t="shared" ca="1" si="27"/>
        <v>0.32219430031922097</v>
      </c>
      <c r="AG47" s="73">
        <f t="shared" ca="1" si="27"/>
        <v>0.32479154596941451</v>
      </c>
      <c r="AH47" s="73">
        <f t="shared" ca="1" si="27"/>
        <v>0.32757459376357601</v>
      </c>
      <c r="AI47" s="73">
        <f t="shared" ca="1" si="27"/>
        <v>0.33054901776602436</v>
      </c>
      <c r="AJ47" s="73">
        <f t="shared" ca="1" si="27"/>
        <v>0.33372055926300825</v>
      </c>
      <c r="AK47" s="73">
        <f t="shared" ca="1" si="27"/>
        <v>0.33709513177936362</v>
      </c>
      <c r="AL47" s="73">
        <f t="shared" ca="1" si="27"/>
        <v>0.34067882624567192</v>
      </c>
      <c r="AM47" s="73">
        <f t="shared" ca="1" si="27"/>
        <v>0.34447791632043134</v>
      </c>
      <c r="AN47" s="73">
        <f t="shared" ca="1" si="27"/>
        <v>0.34849886387189571</v>
      </c>
      <c r="AO47" s="73">
        <f t="shared" ca="1" si="27"/>
        <v>0.35274832462436606</v>
      </c>
      <c r="AP47" s="73">
        <f t="shared" ca="1" si="27"/>
        <v>0.35723315397387245</v>
      </c>
    </row>
    <row r="48" spans="2:42" ht="12.75" customHeight="1">
      <c r="B48" s="13" t="s">
        <v>51</v>
      </c>
      <c r="C48" s="74">
        <f ca="1">+Selection!C36</f>
        <v>0</v>
      </c>
      <c r="D48" s="74">
        <f ca="1">C48</f>
        <v>0</v>
      </c>
      <c r="E48" s="74">
        <f t="shared" ref="E48:AP48" ca="1" si="28">D48</f>
        <v>0</v>
      </c>
      <c r="F48" s="74">
        <f t="shared" ca="1" si="28"/>
        <v>0</v>
      </c>
      <c r="G48" s="74">
        <f t="shared" ca="1" si="28"/>
        <v>0</v>
      </c>
      <c r="H48" s="74">
        <f t="shared" ca="1" si="28"/>
        <v>0</v>
      </c>
      <c r="I48" s="74">
        <f t="shared" ca="1" si="28"/>
        <v>0</v>
      </c>
      <c r="J48" s="74">
        <f t="shared" ca="1" si="28"/>
        <v>0</v>
      </c>
      <c r="K48" s="74">
        <f t="shared" ca="1" si="28"/>
        <v>0</v>
      </c>
      <c r="L48" s="74">
        <f t="shared" ca="1" si="28"/>
        <v>0</v>
      </c>
      <c r="M48" s="74">
        <f t="shared" ca="1" si="28"/>
        <v>0</v>
      </c>
      <c r="N48" s="74">
        <f t="shared" ca="1" si="28"/>
        <v>0</v>
      </c>
      <c r="O48" s="74">
        <f t="shared" ca="1" si="28"/>
        <v>0</v>
      </c>
      <c r="P48" s="74">
        <f t="shared" ca="1" si="28"/>
        <v>0</v>
      </c>
      <c r="Q48" s="74">
        <f t="shared" ca="1" si="28"/>
        <v>0</v>
      </c>
      <c r="R48" s="74">
        <f t="shared" ca="1" si="28"/>
        <v>0</v>
      </c>
      <c r="S48" s="74">
        <f t="shared" ca="1" si="28"/>
        <v>0</v>
      </c>
      <c r="T48" s="74">
        <f t="shared" ca="1" si="28"/>
        <v>0</v>
      </c>
      <c r="U48" s="74">
        <f t="shared" ca="1" si="28"/>
        <v>0</v>
      </c>
      <c r="V48" s="74">
        <f t="shared" ca="1" si="28"/>
        <v>0</v>
      </c>
      <c r="W48" s="74">
        <f t="shared" ca="1" si="28"/>
        <v>0</v>
      </c>
      <c r="X48" s="74">
        <f t="shared" ca="1" si="28"/>
        <v>0</v>
      </c>
      <c r="Y48" s="74">
        <f t="shared" ca="1" si="28"/>
        <v>0</v>
      </c>
      <c r="Z48" s="74">
        <f t="shared" ca="1" si="28"/>
        <v>0</v>
      </c>
      <c r="AA48" s="74">
        <f t="shared" ca="1" si="28"/>
        <v>0</v>
      </c>
      <c r="AB48" s="74">
        <f t="shared" ca="1" si="28"/>
        <v>0</v>
      </c>
      <c r="AC48" s="74">
        <f t="shared" ca="1" si="28"/>
        <v>0</v>
      </c>
      <c r="AD48" s="74">
        <f t="shared" ca="1" si="28"/>
        <v>0</v>
      </c>
      <c r="AE48" s="74">
        <f t="shared" ca="1" si="28"/>
        <v>0</v>
      </c>
      <c r="AF48" s="74">
        <f t="shared" ca="1" si="28"/>
        <v>0</v>
      </c>
      <c r="AG48" s="74">
        <f t="shared" ca="1" si="28"/>
        <v>0</v>
      </c>
      <c r="AH48" s="74">
        <f t="shared" ca="1" si="28"/>
        <v>0</v>
      </c>
      <c r="AI48" s="74">
        <f t="shared" ca="1" si="28"/>
        <v>0</v>
      </c>
      <c r="AJ48" s="74">
        <f t="shared" ca="1" si="28"/>
        <v>0</v>
      </c>
      <c r="AK48" s="74">
        <f t="shared" ca="1" si="28"/>
        <v>0</v>
      </c>
      <c r="AL48" s="74">
        <f t="shared" ca="1" si="28"/>
        <v>0</v>
      </c>
      <c r="AM48" s="74">
        <f t="shared" ca="1" si="28"/>
        <v>0</v>
      </c>
      <c r="AN48" s="74">
        <f t="shared" ca="1" si="28"/>
        <v>0</v>
      </c>
      <c r="AO48" s="74">
        <f t="shared" ca="1" si="28"/>
        <v>0</v>
      </c>
      <c r="AP48" s="74">
        <f t="shared" ca="1" si="28"/>
        <v>0</v>
      </c>
    </row>
    <row r="49" spans="1:42" ht="12.75" customHeight="1">
      <c r="B49" s="13" t="s">
        <v>52</v>
      </c>
      <c r="C49" s="75">
        <f ca="1">((1/(1-C48))-1)*C47</f>
        <v>0</v>
      </c>
      <c r="D49" s="75">
        <f t="shared" ref="D49:AP49" ca="1" si="29">((1/(1-D48))-1)*D47</f>
        <v>0</v>
      </c>
      <c r="E49" s="75">
        <f t="shared" ca="1" si="29"/>
        <v>0</v>
      </c>
      <c r="F49" s="75">
        <f t="shared" ca="1" si="29"/>
        <v>0</v>
      </c>
      <c r="G49" s="75">
        <f t="shared" ca="1" si="29"/>
        <v>0</v>
      </c>
      <c r="H49" s="75">
        <f t="shared" ca="1" si="29"/>
        <v>0</v>
      </c>
      <c r="I49" s="75">
        <f t="shared" ca="1" si="29"/>
        <v>0</v>
      </c>
      <c r="J49" s="75">
        <f t="shared" ca="1" si="29"/>
        <v>0</v>
      </c>
      <c r="K49" s="75">
        <f t="shared" ca="1" si="29"/>
        <v>0</v>
      </c>
      <c r="L49" s="75">
        <f t="shared" ca="1" si="29"/>
        <v>0</v>
      </c>
      <c r="M49" s="75">
        <f t="shared" ca="1" si="29"/>
        <v>0</v>
      </c>
      <c r="N49" s="75">
        <f t="shared" ca="1" si="29"/>
        <v>0</v>
      </c>
      <c r="O49" s="75">
        <f t="shared" ca="1" si="29"/>
        <v>0</v>
      </c>
      <c r="P49" s="75">
        <f t="shared" ca="1" si="29"/>
        <v>0</v>
      </c>
      <c r="Q49" s="75">
        <f t="shared" ca="1" si="29"/>
        <v>0</v>
      </c>
      <c r="R49" s="75">
        <f t="shared" ca="1" si="29"/>
        <v>0</v>
      </c>
      <c r="S49" s="75">
        <f t="shared" ca="1" si="29"/>
        <v>0</v>
      </c>
      <c r="T49" s="75">
        <f t="shared" ca="1" si="29"/>
        <v>0</v>
      </c>
      <c r="U49" s="75">
        <f t="shared" ca="1" si="29"/>
        <v>0</v>
      </c>
      <c r="V49" s="75">
        <f t="shared" ca="1" si="29"/>
        <v>0</v>
      </c>
      <c r="W49" s="75">
        <f t="shared" ca="1" si="29"/>
        <v>0</v>
      </c>
      <c r="X49" s="75">
        <f t="shared" ca="1" si="29"/>
        <v>0</v>
      </c>
      <c r="Y49" s="75">
        <f t="shared" ca="1" si="29"/>
        <v>0</v>
      </c>
      <c r="Z49" s="75">
        <f t="shared" ca="1" si="29"/>
        <v>0</v>
      </c>
      <c r="AA49" s="75">
        <f t="shared" ca="1" si="29"/>
        <v>0</v>
      </c>
      <c r="AB49" s="75">
        <f t="shared" ca="1" si="29"/>
        <v>0</v>
      </c>
      <c r="AC49" s="75">
        <f t="shared" ca="1" si="29"/>
        <v>0</v>
      </c>
      <c r="AD49" s="75">
        <f t="shared" ca="1" si="29"/>
        <v>0</v>
      </c>
      <c r="AE49" s="75">
        <f t="shared" ca="1" si="29"/>
        <v>0</v>
      </c>
      <c r="AF49" s="75">
        <f t="shared" ca="1" si="29"/>
        <v>0</v>
      </c>
      <c r="AG49" s="75">
        <f t="shared" ca="1" si="29"/>
        <v>0</v>
      </c>
      <c r="AH49" s="75">
        <f t="shared" ca="1" si="29"/>
        <v>0</v>
      </c>
      <c r="AI49" s="75">
        <f t="shared" ca="1" si="29"/>
        <v>0</v>
      </c>
      <c r="AJ49" s="75">
        <f t="shared" ca="1" si="29"/>
        <v>0</v>
      </c>
      <c r="AK49" s="75">
        <f t="shared" ca="1" si="29"/>
        <v>0</v>
      </c>
      <c r="AL49" s="75">
        <f t="shared" ca="1" si="29"/>
        <v>0</v>
      </c>
      <c r="AM49" s="75">
        <f t="shared" ca="1" si="29"/>
        <v>0</v>
      </c>
      <c r="AN49" s="75">
        <f t="shared" ca="1" si="29"/>
        <v>0</v>
      </c>
      <c r="AO49" s="75">
        <f t="shared" ca="1" si="29"/>
        <v>0</v>
      </c>
      <c r="AP49" s="75">
        <f t="shared" ca="1" si="29"/>
        <v>0</v>
      </c>
    </row>
    <row r="50" spans="1:42" ht="12.75" customHeight="1">
      <c r="B50" s="22" t="s">
        <v>53</v>
      </c>
      <c r="C50" s="35">
        <f ca="1">IF((C40&lt;=Selection!$C$31+Selection!$C$26),C49+C47,0)</f>
        <v>0.30764104889109611</v>
      </c>
      <c r="D50" s="35">
        <f ca="1">IF((D40&lt;=Selection!$C$31+Selection!$C$26),D49+D47,0)</f>
        <v>0.30667303853904621</v>
      </c>
      <c r="E50" s="35">
        <f ca="1">IF((E40&lt;=Selection!$C$31+Selection!$C$26),E49+E47,0)</f>
        <v>0.30578387265089679</v>
      </c>
      <c r="F50" s="35">
        <f ca="1">IF((F40&lt;=Selection!$C$31+Selection!$C$26),F49+F47,0)</f>
        <v>0.304975916560565</v>
      </c>
      <c r="G50" s="35">
        <f ca="1">IF((G40&lt;=Selection!$C$31+Selection!$C$26),G49+G47,0)</f>
        <v>0.30425160656198535</v>
      </c>
      <c r="H50" s="35">
        <f ca="1">IF((H40&lt;=Selection!$C$31+Selection!$C$26),H49+H47,0)</f>
        <v>0.30361345203791029</v>
      </c>
      <c r="I50" s="35">
        <f ca="1">IF((I40&lt;=Selection!$C$31+Selection!$C$26),I49+I47,0)</f>
        <v>0.30306403765257506</v>
      </c>
      <c r="J50" s="35">
        <f ca="1">IF((J40&lt;=Selection!$C$31+Selection!$C$26),J49+J47,0)</f>
        <v>0.30260602561014188</v>
      </c>
      <c r="K50" s="35">
        <f ca="1">IF((K40&lt;=Selection!$C$31+Selection!$C$26),K49+K47,0)</f>
        <v>0.30224215798089771</v>
      </c>
      <c r="L50" s="35">
        <f ca="1">IF((L40&lt;=Selection!$C$31+Selection!$C$26),L49+L47,0)</f>
        <v>0.30197525909723832</v>
      </c>
      <c r="M50" s="35">
        <f ca="1">IF((M40&lt;=Selection!$C$31+Selection!$C$26),M49+M47,0)</f>
        <v>0.30180823802153123</v>
      </c>
      <c r="N50" s="35">
        <f ca="1">IF((N40&lt;=Selection!$C$31+Selection!$C$26),N49+N47,0)</f>
        <v>0.30174409108801498</v>
      </c>
      <c r="O50" s="35">
        <f ca="1">IF((O40&lt;=Selection!$C$31+Selection!$C$26),O49+O47,0)</f>
        <v>0.30178590452095522</v>
      </c>
      <c r="P50" s="35">
        <f ca="1">IF((P40&lt;=Selection!$C$31+Selection!$C$26),P49+P47,0)</f>
        <v>0.30193685713134583</v>
      </c>
      <c r="Q50" s="35">
        <f ca="1">IF((Q40&lt;=Selection!$C$31+Selection!$C$26),Q49+Q47,0)</f>
        <v>0.30220022309451017</v>
      </c>
      <c r="R50" s="35">
        <f ca="1">IF((R40&lt;=Selection!$C$31+Selection!$C$26),R49+R47,0)</f>
        <v>0.30257937481103153</v>
      </c>
      <c r="S50" s="35">
        <f ca="1">IF((S40&lt;=Selection!$C$31+Selection!$C$26),S49+S47,0)</f>
        <v>0.30307778585351053</v>
      </c>
      <c r="T50" s="35">
        <f ca="1">IF((T40&lt;=Selection!$C$31+Selection!$C$26),T49+T47,0)</f>
        <v>0.30369903400172604</v>
      </c>
      <c r="U50" s="35">
        <f ca="1">IF((U40&lt;=Selection!$C$31+Selection!$C$26),U49+U47,0)</f>
        <v>0.30444680436885002</v>
      </c>
      <c r="V50" s="35">
        <f ca="1">IF((V40&lt;=Selection!$C$31+Selection!$C$26),V49+V47,0)</f>
        <v>0.30532489262144979</v>
      </c>
      <c r="W50" s="35">
        <f ca="1">IF((W40&lt;=Selection!$C$31+Selection!$C$26),W49+W47,0)</f>
        <v>0.30633720829608968</v>
      </c>
      <c r="X50" s="35">
        <f ca="1">IF((X40&lt;=Selection!$C$31+Selection!$C$26),X49+X47,0)</f>
        <v>0.30748777821543072</v>
      </c>
      <c r="Y50" s="35">
        <f ca="1">IF((Y40&lt;=Selection!$C$31+Selection!$C$26),Y49+Y47,0)</f>
        <v>0.30878075000681415</v>
      </c>
      <c r="Z50" s="35">
        <f ca="1">IF((Z40&lt;=Selection!$C$31+Selection!$C$26),Z49+Z47,0)</f>
        <v>0.31022039572640109</v>
      </c>
      <c r="AA50" s="35">
        <f ca="1">IF((AA40&lt;=Selection!$C$31+Selection!$C$26),AA49+AA47,0)</f>
        <v>0.31181111559203767</v>
      </c>
      <c r="AB50" s="35">
        <f ca="1">IF((AB40&lt;=Selection!$C$31+Selection!$C$26),AB49+AB47,0)</f>
        <v>0.31355744182810552</v>
      </c>
      <c r="AC50" s="35">
        <f ca="1">IF((AC40&lt;=Selection!$C$31+Selection!$C$26),AC49+AC47,0)</f>
        <v>0.31546404262571742</v>
      </c>
      <c r="AD50" s="35">
        <f ca="1">IF((AD40&lt;=Selection!$C$31+Selection!$C$26),AD49+AD47,0)</f>
        <v>0.31753572622171966</v>
      </c>
      <c r="AE50" s="35">
        <f ca="1">IF((AE40&lt;=Selection!$C$31+Selection!$C$26),AE49+AE47,0)</f>
        <v>0.31977744510006417</v>
      </c>
      <c r="AF50" s="35">
        <f ca="1">IF((AF40&lt;=Selection!$C$31+Selection!$C$26),AF49+AF47,0)</f>
        <v>0.32219430031922097</v>
      </c>
      <c r="AG50" s="35">
        <f ca="1">IF((AG40&lt;=Selection!$C$31+Selection!$C$26),AG49+AG47,0)</f>
        <v>0.32479154596941451</v>
      </c>
      <c r="AH50" s="35">
        <f ca="1">IF((AH40&lt;=Selection!$C$31+Selection!$C$26),AH49+AH47,0)</f>
        <v>0.32757459376357601</v>
      </c>
      <c r="AI50" s="35">
        <f ca="1">IF((AI40&lt;=Selection!$C$31+Selection!$C$26),AI49+AI47,0)</f>
        <v>0.33054901776602436</v>
      </c>
      <c r="AJ50" s="35">
        <f ca="1">IF((AJ40&lt;=Selection!$C$31+Selection!$C$26),AJ49+AJ47,0)</f>
        <v>0.33372055926300825</v>
      </c>
      <c r="AK50" s="35">
        <f ca="1">IF((AK40&lt;=Selection!$C$31+Selection!$C$26),AK49+AK47,0)</f>
        <v>0.33709513177936362</v>
      </c>
      <c r="AL50" s="35">
        <f ca="1">IF((AL40&lt;=Selection!$C$31+Selection!$C$26),AL49+AL47,0)</f>
        <v>0.34067882624567192</v>
      </c>
      <c r="AM50" s="35">
        <f ca="1">IF((AM40&lt;=Selection!$C$31+Selection!$C$26),AM49+AM47,0)</f>
        <v>0.34447791632043134</v>
      </c>
      <c r="AN50" s="35">
        <f ca="1">IF((AN40&lt;=Selection!$C$31+Selection!$C$26),AN49+AN47,0)</f>
        <v>0.34849886387189571</v>
      </c>
      <c r="AO50" s="35">
        <f ca="1">IF((AO40&lt;=Selection!$C$31+Selection!$C$26),AO49+AO47,0)</f>
        <v>0.35274832462436606</v>
      </c>
      <c r="AP50" s="35">
        <f ca="1">IF((AP40&lt;=Selection!$C$31+Selection!$C$26),AP49+AP47,0)</f>
        <v>0.35723315397387245</v>
      </c>
    </row>
    <row r="51" spans="1:42" ht="12.75" customHeight="1">
      <c r="B51" s="13" t="s">
        <v>54</v>
      </c>
      <c r="C51" s="77">
        <f>IF(Selection!$C$19=IOU,C50-C50/(1+Selection!$C$37),0)</f>
        <v>0</v>
      </c>
      <c r="D51" s="77">
        <f>IF(Selection!$C$19=IOU,D50-D50/(1+Selection!$C$37),0)</f>
        <v>0</v>
      </c>
      <c r="E51" s="77">
        <f>IF(Selection!$C$19=IOU,E50-E50/(1+Selection!$C$37),0)</f>
        <v>0</v>
      </c>
      <c r="F51" s="77">
        <f>IF(Selection!$C$19=IOU,F50-F50/(1+Selection!$C$37),0)</f>
        <v>0</v>
      </c>
      <c r="G51" s="77">
        <f>IF(Selection!$C$19=IOU,G50-G50/(1+Selection!$C$37),0)</f>
        <v>0</v>
      </c>
      <c r="H51" s="77">
        <f>IF(Selection!$C$19=IOU,H50-H50/(1+Selection!$C$37),0)</f>
        <v>0</v>
      </c>
      <c r="I51" s="77">
        <f>IF(Selection!$C$19=IOU,I50-I50/(1+Selection!$C$37),0)</f>
        <v>0</v>
      </c>
      <c r="J51" s="77">
        <f>IF(Selection!$C$19=IOU,J50-J50/(1+Selection!$C$37),0)</f>
        <v>0</v>
      </c>
      <c r="K51" s="77">
        <f>IF(Selection!$C$19=IOU,K50-K50/(1+Selection!$C$37),0)</f>
        <v>0</v>
      </c>
      <c r="L51" s="77">
        <f>IF(Selection!$C$19=IOU,L50-L50/(1+Selection!$C$37),0)</f>
        <v>0</v>
      </c>
      <c r="M51" s="77">
        <f>IF(Selection!$C$19=IOU,M50-M50/(1+Selection!$C$37),0)</f>
        <v>0</v>
      </c>
      <c r="N51" s="77">
        <f>IF(Selection!$C$19=IOU,N50-N50/(1+Selection!$C$37),0)</f>
        <v>0</v>
      </c>
      <c r="O51" s="77">
        <f>IF(Selection!$C$19=IOU,O50-O50/(1+Selection!$C$37),0)</f>
        <v>0</v>
      </c>
      <c r="P51" s="77">
        <f>IF(Selection!$C$19=IOU,P50-P50/(1+Selection!$C$37),0)</f>
        <v>0</v>
      </c>
      <c r="Q51" s="77">
        <f>IF(Selection!$C$19=IOU,Q50-Q50/(1+Selection!$C$37),0)</f>
        <v>0</v>
      </c>
      <c r="R51" s="77">
        <f>IF(Selection!$C$19=IOU,R50-R50/(1+Selection!$C$37),0)</f>
        <v>0</v>
      </c>
      <c r="S51" s="77">
        <f>IF(Selection!$C$19=IOU,S50-S50/(1+Selection!$C$37),0)</f>
        <v>0</v>
      </c>
      <c r="T51" s="77">
        <f>IF(Selection!$C$19=IOU,T50-T50/(1+Selection!$C$37),0)</f>
        <v>0</v>
      </c>
      <c r="U51" s="77">
        <f>IF(Selection!$C$19=IOU,U50-U50/(1+Selection!$C$37),0)</f>
        <v>0</v>
      </c>
      <c r="V51" s="77">
        <f>IF(Selection!$C$19=IOU,V50-V50/(1+Selection!$C$37),0)</f>
        <v>0</v>
      </c>
      <c r="W51" s="77">
        <f>IF(Selection!$C$19=IOU,W50-W50/(1+Selection!$C$37),0)</f>
        <v>0</v>
      </c>
      <c r="X51" s="77">
        <f>IF(Selection!$C$19=IOU,X50-X50/(1+Selection!$C$37),0)</f>
        <v>0</v>
      </c>
      <c r="Y51" s="77">
        <f>IF(Selection!$C$19=IOU,Y50-Y50/(1+Selection!$C$37),0)</f>
        <v>0</v>
      </c>
      <c r="Z51" s="77">
        <f>IF(Selection!$C$19=IOU,Z50-Z50/(1+Selection!$C$37),0)</f>
        <v>0</v>
      </c>
      <c r="AA51" s="77">
        <f>IF(Selection!$C$19=IOU,AA50-AA50/(1+Selection!$C$37),0)</f>
        <v>0</v>
      </c>
      <c r="AB51" s="77">
        <f>IF(Selection!$C$19=IOU,AB50-AB50/(1+Selection!$C$37),0)</f>
        <v>0</v>
      </c>
      <c r="AC51" s="77">
        <f>IF(Selection!$C$19=IOU,AC50-AC50/(1+Selection!$C$37),0)</f>
        <v>0</v>
      </c>
      <c r="AD51" s="77">
        <f>IF(Selection!$C$19=IOU,AD50-AD50/(1+Selection!$C$37),0)</f>
        <v>0</v>
      </c>
      <c r="AE51" s="77">
        <f>IF(Selection!$C$19=IOU,AE50-AE50/(1+Selection!$C$37),0)</f>
        <v>0</v>
      </c>
      <c r="AF51" s="77">
        <f>IF(Selection!$C$19=IOU,AF50-AF50/(1+Selection!$C$37),0)</f>
        <v>0</v>
      </c>
      <c r="AG51" s="77">
        <f>IF(Selection!$C$19=IOU,AG50-AG50/(1+Selection!$C$37),0)</f>
        <v>0</v>
      </c>
      <c r="AH51" s="77">
        <f>IF(Selection!$C$19=IOU,AH50-AH50/(1+Selection!$C$37),0)</f>
        <v>0</v>
      </c>
      <c r="AI51" s="77">
        <f>IF(Selection!$C$19=IOU,AI50-AI50/(1+Selection!$C$37),0)</f>
        <v>0</v>
      </c>
      <c r="AJ51" s="77">
        <f>IF(Selection!$C$19=IOU,AJ50-AJ50/(1+Selection!$C$37),0)</f>
        <v>0</v>
      </c>
      <c r="AK51" s="77">
        <f>IF(Selection!$C$19=IOU,AK50-AK50/(1+Selection!$C$37),0)</f>
        <v>0</v>
      </c>
      <c r="AL51" s="77">
        <f>IF(Selection!$C$19=IOU,AL50-AL50/(1+Selection!$C$37),0)</f>
        <v>0</v>
      </c>
      <c r="AM51" s="77">
        <f>IF(Selection!$C$19=IOU,AM50-AM50/(1+Selection!$C$37),0)</f>
        <v>0</v>
      </c>
      <c r="AN51" s="77">
        <f>IF(Selection!$C$19=IOU,AN50-AN50/(1+Selection!$C$37),0)</f>
        <v>0</v>
      </c>
      <c r="AO51" s="77">
        <f>IF(Selection!$C$19=IOU,AO50-AO50/(1+Selection!$C$37),0)</f>
        <v>0</v>
      </c>
      <c r="AP51" s="77">
        <f>IF(Selection!$C$19=IOU,AP50-AP50/(1+Selection!$C$37),0)</f>
        <v>0</v>
      </c>
    </row>
    <row r="52" spans="1:42" ht="13.5" customHeight="1" thickBot="1">
      <c r="B52" s="17" t="s">
        <v>55</v>
      </c>
      <c r="C52" s="36">
        <f ca="1">SUM(C50:C51)</f>
        <v>0.30764104889109611</v>
      </c>
      <c r="D52" s="36">
        <f t="shared" ref="D52:AP52" ca="1" si="30">SUM(D50:D51)</f>
        <v>0.30667303853904621</v>
      </c>
      <c r="E52" s="36">
        <f t="shared" ca="1" si="30"/>
        <v>0.30578387265089679</v>
      </c>
      <c r="F52" s="36">
        <f t="shared" ca="1" si="30"/>
        <v>0.304975916560565</v>
      </c>
      <c r="G52" s="36">
        <f t="shared" ca="1" si="30"/>
        <v>0.30425160656198535</v>
      </c>
      <c r="H52" s="36">
        <f t="shared" ca="1" si="30"/>
        <v>0.30361345203791029</v>
      </c>
      <c r="I52" s="36">
        <f t="shared" ca="1" si="30"/>
        <v>0.30306403765257506</v>
      </c>
      <c r="J52" s="36">
        <f t="shared" ca="1" si="30"/>
        <v>0.30260602561014188</v>
      </c>
      <c r="K52" s="36">
        <f t="shared" ca="1" si="30"/>
        <v>0.30224215798089771</v>
      </c>
      <c r="L52" s="36">
        <f t="shared" ca="1" si="30"/>
        <v>0.30197525909723832</v>
      </c>
      <c r="M52" s="36">
        <f t="shared" ca="1" si="30"/>
        <v>0.30180823802153123</v>
      </c>
      <c r="N52" s="36">
        <f t="shared" ca="1" si="30"/>
        <v>0.30174409108801498</v>
      </c>
      <c r="O52" s="36">
        <f t="shared" ca="1" si="30"/>
        <v>0.30178590452095522</v>
      </c>
      <c r="P52" s="36">
        <f t="shared" ca="1" si="30"/>
        <v>0.30193685713134583</v>
      </c>
      <c r="Q52" s="36">
        <f t="shared" ca="1" si="30"/>
        <v>0.30220022309451017</v>
      </c>
      <c r="R52" s="36">
        <f t="shared" ca="1" si="30"/>
        <v>0.30257937481103153</v>
      </c>
      <c r="S52" s="36">
        <f t="shared" ca="1" si="30"/>
        <v>0.30307778585351053</v>
      </c>
      <c r="T52" s="36">
        <f t="shared" ca="1" si="30"/>
        <v>0.30369903400172604</v>
      </c>
      <c r="U52" s="36">
        <f t="shared" ca="1" si="30"/>
        <v>0.30444680436885002</v>
      </c>
      <c r="V52" s="36">
        <f t="shared" ca="1" si="30"/>
        <v>0.30532489262144979</v>
      </c>
      <c r="W52" s="36">
        <f t="shared" ca="1" si="30"/>
        <v>0.30633720829608968</v>
      </c>
      <c r="X52" s="36">
        <f t="shared" ca="1" si="30"/>
        <v>0.30748777821543072</v>
      </c>
      <c r="Y52" s="36">
        <f t="shared" ca="1" si="30"/>
        <v>0.30878075000681415</v>
      </c>
      <c r="Z52" s="36">
        <f t="shared" ca="1" si="30"/>
        <v>0.31022039572640109</v>
      </c>
      <c r="AA52" s="36">
        <f t="shared" ca="1" si="30"/>
        <v>0.31181111559203767</v>
      </c>
      <c r="AB52" s="36">
        <f t="shared" ca="1" si="30"/>
        <v>0.31355744182810552</v>
      </c>
      <c r="AC52" s="36">
        <f t="shared" ca="1" si="30"/>
        <v>0.31546404262571742</v>
      </c>
      <c r="AD52" s="36">
        <f t="shared" ca="1" si="30"/>
        <v>0.31753572622171966</v>
      </c>
      <c r="AE52" s="36">
        <f t="shared" ca="1" si="30"/>
        <v>0.31977744510006417</v>
      </c>
      <c r="AF52" s="36">
        <f t="shared" ca="1" si="30"/>
        <v>0.32219430031922097</v>
      </c>
      <c r="AG52" s="36">
        <f t="shared" ca="1" si="30"/>
        <v>0.32479154596941451</v>
      </c>
      <c r="AH52" s="36">
        <f t="shared" ca="1" si="30"/>
        <v>0.32757459376357601</v>
      </c>
      <c r="AI52" s="36">
        <f t="shared" ca="1" si="30"/>
        <v>0.33054901776602436</v>
      </c>
      <c r="AJ52" s="36">
        <f t="shared" ca="1" si="30"/>
        <v>0.33372055926300825</v>
      </c>
      <c r="AK52" s="36">
        <f t="shared" ca="1" si="30"/>
        <v>0.33709513177936362</v>
      </c>
      <c r="AL52" s="36">
        <f t="shared" ca="1" si="30"/>
        <v>0.34067882624567192</v>
      </c>
      <c r="AM52" s="36">
        <f t="shared" ca="1" si="30"/>
        <v>0.34447791632043134</v>
      </c>
      <c r="AN52" s="36">
        <f t="shared" ca="1" si="30"/>
        <v>0.34849886387189571</v>
      </c>
      <c r="AO52" s="36">
        <f t="shared" ca="1" si="30"/>
        <v>0.35274832462436606</v>
      </c>
      <c r="AP52" s="36">
        <f t="shared" ca="1" si="30"/>
        <v>0.35723315397387245</v>
      </c>
    </row>
    <row r="53" spans="1:42">
      <c r="B53" s="12"/>
      <c r="C53" s="23"/>
      <c r="D53" s="23"/>
      <c r="E53" s="23"/>
      <c r="F53" s="23"/>
      <c r="G53" s="23"/>
      <c r="H53" s="23"/>
      <c r="I53" s="23"/>
      <c r="J53" s="23"/>
      <c r="K53" s="23"/>
      <c r="L53" s="23"/>
      <c r="M53" s="23"/>
      <c r="N53" s="23"/>
      <c r="O53" s="23"/>
      <c r="P53" s="23"/>
      <c r="Q53" s="23"/>
      <c r="R53" s="23"/>
      <c r="S53" s="23"/>
      <c r="T53" s="23"/>
      <c r="U53" s="23"/>
      <c r="V53" s="23"/>
      <c r="W53" s="19"/>
      <c r="X53" s="19"/>
      <c r="Y53" s="19"/>
      <c r="Z53" s="19"/>
      <c r="AA53" s="19"/>
      <c r="AB53" s="19"/>
      <c r="AC53" s="19"/>
      <c r="AD53" s="19"/>
      <c r="AE53" s="19"/>
      <c r="AF53" s="19"/>
      <c r="AG53" s="19"/>
      <c r="AH53" s="19"/>
      <c r="AI53" s="19"/>
      <c r="AJ53" s="19"/>
      <c r="AK53" s="19"/>
      <c r="AL53" s="19"/>
      <c r="AM53" s="19"/>
      <c r="AN53" s="19"/>
      <c r="AO53" s="19"/>
      <c r="AP53" s="19"/>
    </row>
    <row r="54" spans="1:42" ht="13.5" thickBot="1">
      <c r="B54" s="20" t="s">
        <v>29</v>
      </c>
      <c r="C54" s="21">
        <f t="shared" ref="C54:AP54" si="31">C40</f>
        <v>1</v>
      </c>
      <c r="D54" s="21">
        <f t="shared" si="31"/>
        <v>2</v>
      </c>
      <c r="E54" s="21">
        <f t="shared" si="31"/>
        <v>3</v>
      </c>
      <c r="F54" s="21">
        <f t="shared" si="31"/>
        <v>4</v>
      </c>
      <c r="G54" s="21">
        <f t="shared" si="31"/>
        <v>5</v>
      </c>
      <c r="H54" s="21">
        <f t="shared" si="31"/>
        <v>6</v>
      </c>
      <c r="I54" s="21">
        <f t="shared" si="31"/>
        <v>7</v>
      </c>
      <c r="J54" s="21">
        <f t="shared" si="31"/>
        <v>8</v>
      </c>
      <c r="K54" s="21">
        <f t="shared" si="31"/>
        <v>9</v>
      </c>
      <c r="L54" s="21">
        <f t="shared" si="31"/>
        <v>10</v>
      </c>
      <c r="M54" s="21">
        <f t="shared" si="31"/>
        <v>11</v>
      </c>
      <c r="N54" s="21">
        <f t="shared" si="31"/>
        <v>12</v>
      </c>
      <c r="O54" s="21">
        <f t="shared" si="31"/>
        <v>13</v>
      </c>
      <c r="P54" s="21">
        <f t="shared" si="31"/>
        <v>14</v>
      </c>
      <c r="Q54" s="21">
        <f t="shared" si="31"/>
        <v>15</v>
      </c>
      <c r="R54" s="21">
        <f t="shared" si="31"/>
        <v>16</v>
      </c>
      <c r="S54" s="21">
        <f t="shared" si="31"/>
        <v>17</v>
      </c>
      <c r="T54" s="21">
        <f t="shared" si="31"/>
        <v>18</v>
      </c>
      <c r="U54" s="21">
        <f t="shared" si="31"/>
        <v>19</v>
      </c>
      <c r="V54" s="21">
        <f t="shared" si="31"/>
        <v>20</v>
      </c>
      <c r="W54" s="21">
        <f t="shared" si="31"/>
        <v>21</v>
      </c>
      <c r="X54" s="21">
        <f t="shared" si="31"/>
        <v>22</v>
      </c>
      <c r="Y54" s="21">
        <f t="shared" si="31"/>
        <v>23</v>
      </c>
      <c r="Z54" s="21">
        <f t="shared" si="31"/>
        <v>24</v>
      </c>
      <c r="AA54" s="21">
        <f t="shared" si="31"/>
        <v>25</v>
      </c>
      <c r="AB54" s="21">
        <f t="shared" si="31"/>
        <v>26</v>
      </c>
      <c r="AC54" s="21">
        <f t="shared" si="31"/>
        <v>27</v>
      </c>
      <c r="AD54" s="21">
        <f t="shared" si="31"/>
        <v>28</v>
      </c>
      <c r="AE54" s="21">
        <f t="shared" si="31"/>
        <v>29</v>
      </c>
      <c r="AF54" s="21">
        <f t="shared" si="31"/>
        <v>30</v>
      </c>
      <c r="AG54" s="21">
        <f t="shared" si="31"/>
        <v>31</v>
      </c>
      <c r="AH54" s="21">
        <f t="shared" si="31"/>
        <v>32</v>
      </c>
      <c r="AI54" s="21">
        <f t="shared" si="31"/>
        <v>33</v>
      </c>
      <c r="AJ54" s="21">
        <f t="shared" si="31"/>
        <v>34</v>
      </c>
      <c r="AK54" s="21">
        <f t="shared" si="31"/>
        <v>35</v>
      </c>
      <c r="AL54" s="21">
        <f t="shared" si="31"/>
        <v>36</v>
      </c>
      <c r="AM54" s="21">
        <f t="shared" si="31"/>
        <v>37</v>
      </c>
      <c r="AN54" s="21">
        <f t="shared" si="31"/>
        <v>38</v>
      </c>
      <c r="AO54" s="21">
        <f t="shared" si="31"/>
        <v>39</v>
      </c>
      <c r="AP54" s="21">
        <f t="shared" si="31"/>
        <v>40</v>
      </c>
    </row>
    <row r="55" spans="1:42">
      <c r="B55" s="16" t="s">
        <v>56</v>
      </c>
      <c r="C55" s="76">
        <f t="shared" ref="C55:AP55" ca="1" si="32">C28+C22</f>
        <v>4.5072624999999991E-2</v>
      </c>
      <c r="D55" s="76">
        <f t="shared" ca="1" si="32"/>
        <v>4.5072624999999991E-2</v>
      </c>
      <c r="E55" s="76">
        <f t="shared" ca="1" si="32"/>
        <v>4.5072624999999991E-2</v>
      </c>
      <c r="F55" s="76">
        <f t="shared" ca="1" si="32"/>
        <v>4.5072624999999991E-2</v>
      </c>
      <c r="G55" s="76">
        <f t="shared" ca="1" si="32"/>
        <v>4.5072624999999991E-2</v>
      </c>
      <c r="H55" s="76">
        <f t="shared" ca="1" si="32"/>
        <v>4.5072624999999991E-2</v>
      </c>
      <c r="I55" s="76">
        <f t="shared" ca="1" si="32"/>
        <v>4.5072624999999991E-2</v>
      </c>
      <c r="J55" s="76">
        <f t="shared" ca="1" si="32"/>
        <v>4.5072624999999991E-2</v>
      </c>
      <c r="K55" s="76">
        <f t="shared" ca="1" si="32"/>
        <v>4.5072624999999991E-2</v>
      </c>
      <c r="L55" s="76">
        <f t="shared" ca="1" si="32"/>
        <v>4.5072624999999991E-2</v>
      </c>
      <c r="M55" s="76">
        <f t="shared" ca="1" si="32"/>
        <v>4.5072624999999991E-2</v>
      </c>
      <c r="N55" s="76">
        <f t="shared" ca="1" si="32"/>
        <v>4.5072624999999991E-2</v>
      </c>
      <c r="O55" s="76">
        <f t="shared" ca="1" si="32"/>
        <v>4.5072624999999991E-2</v>
      </c>
      <c r="P55" s="76">
        <f t="shared" ca="1" si="32"/>
        <v>4.5072624999999991E-2</v>
      </c>
      <c r="Q55" s="76">
        <f t="shared" ca="1" si="32"/>
        <v>4.5072624999999991E-2</v>
      </c>
      <c r="R55" s="76">
        <f t="shared" ca="1" si="32"/>
        <v>4.5072624999999991E-2</v>
      </c>
      <c r="S55" s="76">
        <f t="shared" ca="1" si="32"/>
        <v>4.5072624999999991E-2</v>
      </c>
      <c r="T55" s="76">
        <f t="shared" ca="1" si="32"/>
        <v>4.5072624999999991E-2</v>
      </c>
      <c r="U55" s="76">
        <f t="shared" ca="1" si="32"/>
        <v>4.5072624999999991E-2</v>
      </c>
      <c r="V55" s="76">
        <f t="shared" ca="1" si="32"/>
        <v>4.5072624999999991E-2</v>
      </c>
      <c r="W55" s="76">
        <f t="shared" ca="1" si="32"/>
        <v>4.5072624999999991E-2</v>
      </c>
      <c r="X55" s="76">
        <f t="shared" ca="1" si="32"/>
        <v>4.5072624999999991E-2</v>
      </c>
      <c r="Y55" s="76">
        <f t="shared" ca="1" si="32"/>
        <v>4.5072624999999991E-2</v>
      </c>
      <c r="Z55" s="76">
        <f t="shared" ca="1" si="32"/>
        <v>4.5072624999999991E-2</v>
      </c>
      <c r="AA55" s="76">
        <f t="shared" ca="1" si="32"/>
        <v>4.5072624999999991E-2</v>
      </c>
      <c r="AB55" s="76">
        <f t="shared" ca="1" si="32"/>
        <v>4.5072624999999991E-2</v>
      </c>
      <c r="AC55" s="76">
        <f t="shared" ca="1" si="32"/>
        <v>4.5072624999999991E-2</v>
      </c>
      <c r="AD55" s="76">
        <f t="shared" ca="1" si="32"/>
        <v>4.5072624999999991E-2</v>
      </c>
      <c r="AE55" s="76">
        <f t="shared" ca="1" si="32"/>
        <v>4.5072624999999991E-2</v>
      </c>
      <c r="AF55" s="76">
        <f t="shared" ca="1" si="32"/>
        <v>4.5072624999999991E-2</v>
      </c>
      <c r="AG55" s="76">
        <f t="shared" ca="1" si="32"/>
        <v>4.5072624999999991E-2</v>
      </c>
      <c r="AH55" s="76">
        <f t="shared" ca="1" si="32"/>
        <v>4.5072624999999991E-2</v>
      </c>
      <c r="AI55" s="76">
        <f t="shared" ca="1" si="32"/>
        <v>4.5072624999999991E-2</v>
      </c>
      <c r="AJ55" s="76">
        <f t="shared" ca="1" si="32"/>
        <v>4.5072624999999991E-2</v>
      </c>
      <c r="AK55" s="76">
        <f t="shared" ca="1" si="32"/>
        <v>4.5072624999999991E-2</v>
      </c>
      <c r="AL55" s="76">
        <f t="shared" ca="1" si="32"/>
        <v>4.5072624999999991E-2</v>
      </c>
      <c r="AM55" s="76">
        <f t="shared" ca="1" si="32"/>
        <v>4.5072624999999991E-2</v>
      </c>
      <c r="AN55" s="76">
        <f t="shared" ca="1" si="32"/>
        <v>4.5072624999999991E-2</v>
      </c>
      <c r="AO55" s="76">
        <f t="shared" ca="1" si="32"/>
        <v>4.5072624999999991E-2</v>
      </c>
      <c r="AP55" s="76">
        <f t="shared" ca="1" si="32"/>
        <v>4.5072624999999991E-2</v>
      </c>
    </row>
    <row r="56" spans="1:42">
      <c r="B56" s="13" t="s">
        <v>57</v>
      </c>
      <c r="C56" s="74">
        <f t="shared" ref="C56:AP56" ca="1" si="33">IF((C52&gt;0),(1/(1+C55)^(C5)),0)</f>
        <v>0.95687129877696298</v>
      </c>
      <c r="D56" s="74">
        <f t="shared" ca="1" si="33"/>
        <v>0.91560268242311205</v>
      </c>
      <c r="E56" s="74">
        <f t="shared" ca="1" si="33"/>
        <v>0.87611392789387443</v>
      </c>
      <c r="F56" s="74">
        <f t="shared" ca="1" si="33"/>
        <v>0.83832827206039817</v>
      </c>
      <c r="G56" s="74">
        <f t="shared" ca="1" si="33"/>
        <v>0.80217226248788043</v>
      </c>
      <c r="H56" s="74">
        <f t="shared" ca="1" si="33"/>
        <v>0.76757561464963298</v>
      </c>
      <c r="I56" s="74">
        <f t="shared" ca="1" si="33"/>
        <v>0.7344710752993201</v>
      </c>
      <c r="J56" s="74">
        <f t="shared" ca="1" si="33"/>
        <v>0.70279429173577301</v>
      </c>
      <c r="K56" s="74">
        <f t="shared" ca="1" si="33"/>
        <v>0.67248368670624492</v>
      </c>
      <c r="L56" s="74">
        <f t="shared" ca="1" si="33"/>
        <v>0.64348033870492494</v>
      </c>
      <c r="M56" s="74">
        <f t="shared" ca="1" si="33"/>
        <v>0.61572786743402153</v>
      </c>
      <c r="N56" s="74">
        <f t="shared" ca="1" si="33"/>
        <v>0.58917232420476195</v>
      </c>
      <c r="O56" s="74">
        <f t="shared" ca="1" si="33"/>
        <v>0.56376208706525244</v>
      </c>
      <c r="P56" s="74">
        <f t="shared" ca="1" si="33"/>
        <v>0.53944776045133946</v>
      </c>
      <c r="Q56" s="74">
        <f t="shared" ca="1" si="33"/>
        <v>0.51618207916539727</v>
      </c>
      <c r="R56" s="74">
        <f t="shared" ca="1" si="33"/>
        <v>0.49391981649638683</v>
      </c>
      <c r="S56" s="74">
        <f t="shared" ca="1" si="33"/>
        <v>0.47261769630257683</v>
      </c>
      <c r="T56" s="74">
        <f t="shared" ca="1" si="33"/>
        <v>0.45223430888602306</v>
      </c>
      <c r="U56" s="74">
        <f t="shared" ca="1" si="33"/>
        <v>0.43273003049527109</v>
      </c>
      <c r="V56" s="74">
        <f t="shared" ca="1" si="33"/>
        <v>0.41406694629980489</v>
      </c>
      <c r="W56" s="74">
        <f t="shared" ca="1" si="33"/>
        <v>0.39620877668650534</v>
      </c>
      <c r="X56" s="74">
        <f t="shared" ca="1" si="33"/>
        <v>0.3791208067348481</v>
      </c>
      <c r="Y56" s="74">
        <f t="shared" ca="1" si="33"/>
        <v>0.36276981873374409</v>
      </c>
      <c r="Z56" s="74">
        <f t="shared" ca="1" si="33"/>
        <v>0.34712402760884115</v>
      </c>
      <c r="AA56" s="74">
        <f t="shared" ca="1" si="33"/>
        <v>0.33215301913476214</v>
      </c>
      <c r="AB56" s="74">
        <f t="shared" ca="1" si="33"/>
        <v>0.31782769081216933</v>
      </c>
      <c r="AC56" s="74">
        <f t="shared" ca="1" si="33"/>
        <v>0.30412019529472351</v>
      </c>
      <c r="AD56" s="74">
        <f t="shared" ca="1" si="33"/>
        <v>0.29100388625596574</v>
      </c>
      <c r="AE56" s="74">
        <f t="shared" ca="1" si="33"/>
        <v>0.27845326659088954</v>
      </c>
      <c r="AF56" s="74">
        <f t="shared" ca="1" si="33"/>
        <v>0.26644393885151241</v>
      </c>
      <c r="AG56" s="74">
        <f t="shared" ca="1" si="33"/>
        <v>0.2549525578200964</v>
      </c>
      <c r="AH56" s="74">
        <f t="shared" ca="1" si="33"/>
        <v>0.2439567851278244</v>
      </c>
      <c r="AI56" s="74">
        <f t="shared" ca="1" si="33"/>
        <v>0.23343524583071384</v>
      </c>
      <c r="AJ56" s="74">
        <f t="shared" ca="1" si="33"/>
        <v>0.22336748685835481</v>
      </c>
      <c r="AK56" s="74">
        <f t="shared" ca="1" si="33"/>
        <v>0.21373393725470016</v>
      </c>
      <c r="AL56" s="74">
        <f t="shared" ca="1" si="33"/>
        <v>0.20451587013361885</v>
      </c>
      <c r="AM56" s="74">
        <f t="shared" ca="1" si="33"/>
        <v>0.19569536627525658</v>
      </c>
      <c r="AN56" s="74">
        <f t="shared" ca="1" si="33"/>
        <v>0.18725527929243826</v>
      </c>
      <c r="AO56" s="74">
        <f t="shared" ca="1" si="33"/>
        <v>0.17917920229939838</v>
      </c>
      <c r="AP56" s="74">
        <f t="shared" ca="1" si="33"/>
        <v>0.17145143601804552</v>
      </c>
    </row>
    <row r="57" spans="1:42">
      <c r="B57" s="13" t="s">
        <v>58</v>
      </c>
      <c r="C57" s="73">
        <f ca="1">(C56*C52)</f>
        <v>0.29437289000953032</v>
      </c>
      <c r="D57" s="73">
        <f t="shared" ref="D57:AP57" ca="1" si="34">D56*D52</f>
        <v>0.28079065671319714</v>
      </c>
      <c r="E57" s="73">
        <f t="shared" ca="1" si="34"/>
        <v>0.2679015097547775</v>
      </c>
      <c r="F57" s="73">
        <f t="shared" ca="1" si="34"/>
        <v>0.2556699331502546</v>
      </c>
      <c r="G57" s="73">
        <f t="shared" ca="1" si="34"/>
        <v>0.24406219960140024</v>
      </c>
      <c r="H57" s="73">
        <f t="shared" ca="1" si="34"/>
        <v>0.23304628206389585</v>
      </c>
      <c r="I57" s="73">
        <f t="shared" ca="1" si="34"/>
        <v>0.22259176961924043</v>
      </c>
      <c r="J57" s="73">
        <f t="shared" ca="1" si="34"/>
        <v>0.21266978744365686</v>
      </c>
      <c r="K57" s="73">
        <f t="shared" ca="1" si="34"/>
        <v>0.2032529206770454</v>
      </c>
      <c r="L57" s="73">
        <f t="shared" ca="1" si="34"/>
        <v>0.19431514200439839</v>
      </c>
      <c r="M57" s="73">
        <f t="shared" ca="1" si="34"/>
        <v>0.18583174277101699</v>
      </c>
      <c r="N57" s="73">
        <f t="shared" ca="1" si="34"/>
        <v>0.17777926746137918</v>
      </c>
      <c r="O57" s="73">
        <f t="shared" ca="1" si="34"/>
        <v>0.17013545137960873</v>
      </c>
      <c r="P57" s="73">
        <f t="shared" ca="1" si="34"/>
        <v>0.16287916137722055</v>
      </c>
      <c r="Q57" s="73">
        <f t="shared" ca="1" si="34"/>
        <v>0.15599033948117116</v>
      </c>
      <c r="R57" s="73">
        <f t="shared" ca="1" si="34"/>
        <v>0.14944994928225613</v>
      </c>
      <c r="S57" s="73">
        <f t="shared" ca="1" si="34"/>
        <v>0.14323992495057186</v>
      </c>
      <c r="T57" s="73">
        <f t="shared" ca="1" si="34"/>
        <v>0.1373431227511234</v>
      </c>
      <c r="U57" s="73">
        <f t="shared" ca="1" si="34"/>
        <v>0.13174327493872029</v>
      </c>
      <c r="V57" s="73">
        <f t="shared" ca="1" si="34"/>
        <v>0.12642494591707953</v>
      </c>
      <c r="W57" s="73">
        <f t="shared" ca="1" si="34"/>
        <v>0.12137349055255287</v>
      </c>
      <c r="X57" s="73">
        <f t="shared" ca="1" si="34"/>
        <v>0.11657501453814015</v>
      </c>
      <c r="Y57" s="73">
        <f t="shared" ca="1" si="34"/>
        <v>0.11201633670844152</v>
      </c>
      <c r="Z57" s="73">
        <f t="shared" ca="1" si="34"/>
        <v>0.10768495321095688</v>
      </c>
      <c r="AA57" s="73">
        <f t="shared" ca="1" si="34"/>
        <v>0.10356900344367362</v>
      </c>
      <c r="AB57" s="73">
        <f t="shared" ca="1" si="34"/>
        <v>9.9657237673197896E-2</v>
      </c>
      <c r="AC57" s="73">
        <f t="shared" ca="1" si="34"/>
        <v>9.5938986251796157E-2</v>
      </c>
      <c r="AD57" s="73">
        <f t="shared" ca="1" si="34"/>
        <v>9.240413035563079E-2</v>
      </c>
      <c r="AE57" s="73">
        <f t="shared" ca="1" si="34"/>
        <v>8.9043074170201714E-2</v>
      </c>
      <c r="AF57" s="73">
        <f t="shared" ca="1" si="34"/>
        <v>8.5846718452560339E-2</v>
      </c>
      <c r="AG57" s="73">
        <f t="shared" ca="1" si="34"/>
        <v>8.2806435403245657E-2</v>
      </c>
      <c r="AH57" s="73">
        <f t="shared" ca="1" si="34"/>
        <v>7.9914044784115082E-2</v>
      </c>
      <c r="AI57" s="73">
        <f t="shared" ca="1" si="34"/>
        <v>7.7161791221312892E-2</v>
      </c>
      <c r="AJ57" s="73">
        <f t="shared" ca="1" si="34"/>
        <v>7.4542322635542807E-2</v>
      </c>
      <c r="AK57" s="73">
        <f t="shared" ca="1" si="34"/>
        <v>7.2048669744595381E-2</v>
      </c>
      <c r="AL57" s="73">
        <f t="shared" ca="1" si="34"/>
        <v>6.9674226585733537E-2</v>
      </c>
      <c r="AM57" s="73">
        <f t="shared" ca="1" si="34"/>
        <v>6.7412732008063997E-2</v>
      </c>
      <c r="AN57" s="73">
        <f t="shared" ca="1" si="34"/>
        <v>6.5258252087429261E-2</v>
      </c>
      <c r="AO57" s="73">
        <f t="shared" ca="1" si="34"/>
        <v>6.3205163418643143E-2</v>
      </c>
      <c r="AP57" s="73">
        <f t="shared" ca="1" si="34"/>
        <v>6.1248137242075999E-2</v>
      </c>
    </row>
    <row r="58" spans="1:42">
      <c r="B58" s="12" t="s">
        <v>122</v>
      </c>
      <c r="C58" s="81">
        <f ca="1">IF(AND(C$5&lt;=Selection!$C$31+Selection!$C$26,C$5&gt;Selection!$C$26),SUM($C$57:$AP$57)/SUM($C$56:$AP$56),0)</f>
        <v>0.30936292063136067</v>
      </c>
      <c r="D58" s="81">
        <f ca="1">IF(AND(D$5&lt;=Selection!$C$31+Selection!$C$26,D$5&gt;Selection!$C$26),SUM($C$57:$AP$57)/SUM($C$56:$AP$56),0)</f>
        <v>0.30936292063136067</v>
      </c>
      <c r="E58" s="81">
        <f ca="1">IF(AND(E$5&lt;=Selection!$C$31+Selection!$C$26,E$5&gt;Selection!$C$26),SUM($C$57:$AP$57)/SUM($C$56:$AP$56),0)</f>
        <v>0.30936292063136067</v>
      </c>
      <c r="F58" s="81">
        <f ca="1">IF(AND(F$5&lt;=Selection!$C$31+Selection!$C$26,F$5&gt;Selection!$C$26),SUM($C$57:$AP$57)/SUM($C$56:$AP$56),0)</f>
        <v>0.30936292063136067</v>
      </c>
      <c r="G58" s="81">
        <f ca="1">IF(AND(G$5&lt;=Selection!$C$31+Selection!$C$26,G$5&gt;Selection!$C$26),SUM($C$57:$AP$57)/SUM($C$56:$AP$56),0)</f>
        <v>0.30936292063136067</v>
      </c>
      <c r="H58" s="81">
        <f ca="1">IF(AND(H$5&lt;=Selection!$C$31+Selection!$C$26,H$5&gt;Selection!$C$26),SUM($C$57:$AP$57)/SUM($C$56:$AP$56),0)</f>
        <v>0.30936292063136067</v>
      </c>
      <c r="I58" s="81">
        <f ca="1">IF(AND(I$5&lt;=Selection!$C$31+Selection!$C$26,I$5&gt;Selection!$C$26),SUM($C$57:$AP$57)/SUM($C$56:$AP$56),0)</f>
        <v>0.30936292063136067</v>
      </c>
      <c r="J58" s="81">
        <f ca="1">IF(AND(J$5&lt;=Selection!$C$31+Selection!$C$26,J$5&gt;Selection!$C$26),SUM($C$57:$AP$57)/SUM($C$56:$AP$56),0)</f>
        <v>0.30936292063136067</v>
      </c>
      <c r="K58" s="81">
        <f ca="1">IF(AND(K$5&lt;=Selection!$C$31+Selection!$C$26,K$5&gt;Selection!$C$26),SUM($C$57:$AP$57)/SUM($C$56:$AP$56),0)</f>
        <v>0.30936292063136067</v>
      </c>
      <c r="L58" s="81">
        <f ca="1">IF(AND(L$5&lt;=Selection!$C$31+Selection!$C$26,L$5&gt;Selection!$C$26),SUM($C$57:$AP$57)/SUM($C$56:$AP$56),0)</f>
        <v>0.30936292063136067</v>
      </c>
      <c r="M58" s="81">
        <f ca="1">IF(AND(M$5&lt;=Selection!$C$31+Selection!$C$26,M$5&gt;Selection!$C$26),SUM($C$57:$AP$57)/SUM($C$56:$AP$56),0)</f>
        <v>0.30936292063136067</v>
      </c>
      <c r="N58" s="81">
        <f ca="1">IF(AND(N$5&lt;=Selection!$C$31+Selection!$C$26,N$5&gt;Selection!$C$26),SUM($C$57:$AP$57)/SUM($C$56:$AP$56),0)</f>
        <v>0.30936292063136067</v>
      </c>
      <c r="O58" s="81">
        <f ca="1">IF(AND(O$5&lt;=Selection!$C$31+Selection!$C$26,O$5&gt;Selection!$C$26),SUM($C$57:$AP$57)/SUM($C$56:$AP$56),0)</f>
        <v>0.30936292063136067</v>
      </c>
      <c r="P58" s="81">
        <f ca="1">IF(AND(P$5&lt;=Selection!$C$31+Selection!$C$26,P$5&gt;Selection!$C$26),SUM($C$57:$AP$57)/SUM($C$56:$AP$56),0)</f>
        <v>0.30936292063136067</v>
      </c>
      <c r="Q58" s="81">
        <f ca="1">IF(AND(Q$5&lt;=Selection!$C$31+Selection!$C$26,Q$5&gt;Selection!$C$26),SUM($C$57:$AP$57)/SUM($C$56:$AP$56),0)</f>
        <v>0.30936292063136067</v>
      </c>
      <c r="R58" s="81">
        <f ca="1">IF(AND(R$5&lt;=Selection!$C$31+Selection!$C$26,R$5&gt;Selection!$C$26),SUM($C$57:$AP$57)/SUM($C$56:$AP$56),0)</f>
        <v>0.30936292063136067</v>
      </c>
      <c r="S58" s="81">
        <f ca="1">IF(AND(S$5&lt;=Selection!$C$31+Selection!$C$26,S$5&gt;Selection!$C$26),SUM($C$57:$AP$57)/SUM($C$56:$AP$56),0)</f>
        <v>0.30936292063136067</v>
      </c>
      <c r="T58" s="81">
        <f ca="1">IF(AND(T$5&lt;=Selection!$C$31+Selection!$C$26,T$5&gt;Selection!$C$26),SUM($C$57:$AP$57)/SUM($C$56:$AP$56),0)</f>
        <v>0.30936292063136067</v>
      </c>
      <c r="U58" s="81">
        <f ca="1">IF(AND(U$5&lt;=Selection!$C$31+Selection!$C$26,U$5&gt;Selection!$C$26),SUM($C$57:$AP$57)/SUM($C$56:$AP$56),0)</f>
        <v>0.30936292063136067</v>
      </c>
      <c r="V58" s="81">
        <f ca="1">IF(AND(V$5&lt;=Selection!$C$31+Selection!$C$26,V$5&gt;Selection!$C$26),SUM($C$57:$AP$57)/SUM($C$56:$AP$56),0)</f>
        <v>0.30936292063136067</v>
      </c>
      <c r="W58" s="81">
        <f ca="1">IF(AND(W$5&lt;=Selection!$C$31+Selection!$C$26,W$5&gt;Selection!$C$26),SUM($C$57:$AP$57)/SUM($C$56:$AP$56),0)</f>
        <v>0.30936292063136067</v>
      </c>
      <c r="X58" s="81">
        <f ca="1">IF(AND(X$5&lt;=Selection!$C$31+Selection!$C$26,X$5&gt;Selection!$C$26),SUM($C$57:$AP$57)/SUM($C$56:$AP$56),0)</f>
        <v>0.30936292063136067</v>
      </c>
      <c r="Y58" s="81">
        <f ca="1">IF(AND(Y$5&lt;=Selection!$C$31+Selection!$C$26,Y$5&gt;Selection!$C$26),SUM($C$57:$AP$57)/SUM($C$56:$AP$56),0)</f>
        <v>0.30936292063136067</v>
      </c>
      <c r="Z58" s="81">
        <f ca="1">IF(AND(Z$5&lt;=Selection!$C$31+Selection!$C$26,Z$5&gt;Selection!$C$26),SUM($C$57:$AP$57)/SUM($C$56:$AP$56),0)</f>
        <v>0.30936292063136067</v>
      </c>
      <c r="AA58" s="81">
        <f ca="1">IF(AND(AA$5&lt;=Selection!$C$31+Selection!$C$26,AA$5&gt;Selection!$C$26),SUM($C$57:$AP$57)/SUM($C$56:$AP$56),0)</f>
        <v>0.30936292063136067</v>
      </c>
      <c r="AB58" s="81">
        <f ca="1">IF(AND(AB$5&lt;=Selection!$C$31+Selection!$C$26,AB$5&gt;Selection!$C$26),SUM($C$57:$AP$57)/SUM($C$56:$AP$56),0)</f>
        <v>0.30936292063136067</v>
      </c>
      <c r="AC58" s="81">
        <f ca="1">IF(AND(AC$5&lt;=Selection!$C$31+Selection!$C$26,AC$5&gt;Selection!$C$26),SUM($C$57:$AP$57)/SUM($C$56:$AP$56),0)</f>
        <v>0.30936292063136067</v>
      </c>
      <c r="AD58" s="81">
        <f ca="1">IF(AND(AD$5&lt;=Selection!$C$31+Selection!$C$26,AD$5&gt;Selection!$C$26),SUM($C$57:$AP$57)/SUM($C$56:$AP$56),0)</f>
        <v>0.30936292063136067</v>
      </c>
      <c r="AE58" s="81">
        <f ca="1">IF(AND(AE$5&lt;=Selection!$C$31+Selection!$C$26,AE$5&gt;Selection!$C$26),SUM($C$57:$AP$57)/SUM($C$56:$AP$56),0)</f>
        <v>0.30936292063136067</v>
      </c>
      <c r="AF58" s="81">
        <f ca="1">IF(AND(AF$5&lt;=Selection!$C$31+Selection!$C$26,AF$5&gt;Selection!$C$26),SUM($C$57:$AP$57)/SUM($C$56:$AP$56),0)</f>
        <v>0.30936292063136067</v>
      </c>
      <c r="AG58" s="81">
        <f ca="1">IF(AND(AG$5&lt;=Selection!$C$31+Selection!$C$26,AG$5&gt;Selection!$C$26),SUM($C$57:$AP$57)/SUM($C$56:$AP$56),0)</f>
        <v>0.30936292063136067</v>
      </c>
      <c r="AH58" s="81">
        <f ca="1">IF(AND(AH$5&lt;=Selection!$C$31+Selection!$C$26,AH$5&gt;Selection!$C$26),SUM($C$57:$AP$57)/SUM($C$56:$AP$56),0)</f>
        <v>0.30936292063136067</v>
      </c>
      <c r="AI58" s="81">
        <f ca="1">IF(AND(AI$5&lt;=Selection!$C$31+Selection!$C$26,AI$5&gt;Selection!$C$26),SUM($C$57:$AP$57)/SUM($C$56:$AP$56),0)</f>
        <v>0.30936292063136067</v>
      </c>
      <c r="AJ58" s="81">
        <f ca="1">IF(AND(AJ$5&lt;=Selection!$C$31+Selection!$C$26,AJ$5&gt;Selection!$C$26),SUM($C$57:$AP$57)/SUM($C$56:$AP$56),0)</f>
        <v>0.30936292063136067</v>
      </c>
      <c r="AK58" s="81">
        <f ca="1">IF(AND(AK$5&lt;=Selection!$C$31+Selection!$C$26,AK$5&gt;Selection!$C$26),SUM($C$57:$AP$57)/SUM($C$56:$AP$56),0)</f>
        <v>0.30936292063136067</v>
      </c>
      <c r="AL58" s="81">
        <f ca="1">IF(AND(AL$5&lt;=Selection!$C$31+Selection!$C$26,AL$5&gt;Selection!$C$26),SUM($C$57:$AP$57)/SUM($C$56:$AP$56),0)</f>
        <v>0.30936292063136067</v>
      </c>
      <c r="AM58" s="81">
        <f ca="1">IF(AND(AM$5&lt;=Selection!$C$31+Selection!$C$26,AM$5&gt;Selection!$C$26),SUM($C$57:$AP$57)/SUM($C$56:$AP$56),0)</f>
        <v>0.30936292063136067</v>
      </c>
      <c r="AN58" s="81">
        <f ca="1">IF(AND(AN$5&lt;=Selection!$C$31+Selection!$C$26,AN$5&gt;Selection!$C$26),SUM($C$57:$AP$57)/SUM($C$56:$AP$56),0)</f>
        <v>0.30936292063136067</v>
      </c>
      <c r="AO58" s="81">
        <f ca="1">IF(AND(AO$5&lt;=Selection!$C$31+Selection!$C$26,AO$5&gt;Selection!$C$26),SUM($C$57:$AP$57)/SUM($C$56:$AP$56),0)</f>
        <v>0.30936292063136067</v>
      </c>
      <c r="AP58" s="81">
        <f ca="1">IF(AND(AP$5&lt;=Selection!$C$31+Selection!$C$26,AP$5&gt;Selection!$C$26),SUM($C$57:$AP$57)/SUM($C$56:$AP$56),0)</f>
        <v>0.30936292063136067</v>
      </c>
    </row>
    <row r="59" spans="1:42" ht="13.5" thickBot="1">
      <c r="B59" s="17" t="s">
        <v>135</v>
      </c>
      <c r="C59" s="36">
        <f ca="1">MAX($C$58:$AP$58)/((1+C55)^Selection!$C$26)</f>
        <v>0.30936292063136067</v>
      </c>
      <c r="D59" s="36">
        <f ca="1">MAX($C$58:$AP$58)/((1+D55)^Selection!$C$26)</f>
        <v>0.30936292063136067</v>
      </c>
      <c r="E59" s="36">
        <f ca="1">MAX($C$58:$AP$58)/((1+E55)^Selection!$C$26)</f>
        <v>0.30936292063136067</v>
      </c>
      <c r="F59" s="36">
        <f ca="1">MAX($C$58:$AP$58)/((1+F55)^Selection!$C$26)</f>
        <v>0.30936292063136067</v>
      </c>
      <c r="G59" s="36">
        <f ca="1">MAX($C$58:$AP$58)/((1+G55)^Selection!$C$26)</f>
        <v>0.30936292063136067</v>
      </c>
      <c r="H59" s="36">
        <f ca="1">MAX($C$58:$AP$58)/((1+H55)^Selection!$C$26)</f>
        <v>0.30936292063136067</v>
      </c>
      <c r="I59" s="36">
        <f ca="1">MAX($C$58:$AP$58)/((1+I55)^Selection!$C$26)</f>
        <v>0.30936292063136067</v>
      </c>
      <c r="J59" s="36">
        <f ca="1">MAX($C$58:$AP$58)/((1+J55)^Selection!$C$26)</f>
        <v>0.30936292063136067</v>
      </c>
      <c r="K59" s="36">
        <f ca="1">MAX($C$58:$AP$58)/((1+K55)^Selection!$C$26)</f>
        <v>0.30936292063136067</v>
      </c>
      <c r="L59" s="36">
        <f ca="1">MAX($C$58:$AP$58)/((1+L55)^Selection!$C$26)</f>
        <v>0.30936292063136067</v>
      </c>
      <c r="M59" s="36">
        <f ca="1">MAX($C$58:$AP$58)/((1+M55)^Selection!$C$26)</f>
        <v>0.30936292063136067</v>
      </c>
      <c r="N59" s="36">
        <f ca="1">MAX($C$58:$AP$58)/((1+N55)^Selection!$C$26)</f>
        <v>0.30936292063136067</v>
      </c>
      <c r="O59" s="36">
        <f ca="1">MAX($C$58:$AP$58)/((1+O55)^Selection!$C$26)</f>
        <v>0.30936292063136067</v>
      </c>
      <c r="P59" s="36">
        <f ca="1">MAX($C$58:$AP$58)/((1+P55)^Selection!$C$26)</f>
        <v>0.30936292063136067</v>
      </c>
      <c r="Q59" s="36">
        <f ca="1">MAX($C$58:$AP$58)/((1+Q55)^Selection!$C$26)</f>
        <v>0.30936292063136067</v>
      </c>
      <c r="R59" s="36">
        <f ca="1">MAX($C$58:$AP$58)/((1+R55)^Selection!$C$26)</f>
        <v>0.30936292063136067</v>
      </c>
      <c r="S59" s="36">
        <f ca="1">MAX($C$58:$AP$58)/((1+S55)^Selection!$C$26)</f>
        <v>0.30936292063136067</v>
      </c>
      <c r="T59" s="36">
        <f ca="1">MAX($C$58:$AP$58)/((1+T55)^Selection!$C$26)</f>
        <v>0.30936292063136067</v>
      </c>
      <c r="U59" s="36">
        <f ca="1">MAX($C$58:$AP$58)/((1+U55)^Selection!$C$26)</f>
        <v>0.30936292063136067</v>
      </c>
      <c r="V59" s="36">
        <f ca="1">MAX($C$58:$AP$58)/((1+V55)^Selection!$C$26)</f>
        <v>0.30936292063136067</v>
      </c>
      <c r="W59" s="36">
        <f ca="1">MAX($C$58:$AP$58)/((1+W55)^Selection!$C$26)</f>
        <v>0.30936292063136067</v>
      </c>
      <c r="X59" s="36">
        <f ca="1">MAX($C$58:$AP$58)/((1+X55)^Selection!$C$26)</f>
        <v>0.30936292063136067</v>
      </c>
      <c r="Y59" s="36">
        <f ca="1">MAX($C$58:$AP$58)/((1+Y55)^Selection!$C$26)</f>
        <v>0.30936292063136067</v>
      </c>
      <c r="Z59" s="36">
        <f ca="1">MAX($C$58:$AP$58)/((1+Z55)^Selection!$C$26)</f>
        <v>0.30936292063136067</v>
      </c>
      <c r="AA59" s="36">
        <f ca="1">MAX($C$58:$AP$58)/((1+AA55)^Selection!$C$26)</f>
        <v>0.30936292063136067</v>
      </c>
      <c r="AB59" s="36">
        <f ca="1">MAX($C$58:$AP$58)/((1+AB55)^Selection!$C$26)</f>
        <v>0.30936292063136067</v>
      </c>
      <c r="AC59" s="36">
        <f ca="1">MAX($C$58:$AP$58)/((1+AC55)^Selection!$C$26)</f>
        <v>0.30936292063136067</v>
      </c>
      <c r="AD59" s="36">
        <f ca="1">MAX($C$58:$AP$58)/((1+AD55)^Selection!$C$26)</f>
        <v>0.30936292063136067</v>
      </c>
      <c r="AE59" s="36">
        <f ca="1">MAX($C$58:$AP$58)/((1+AE55)^Selection!$C$26)</f>
        <v>0.30936292063136067</v>
      </c>
      <c r="AF59" s="36">
        <f ca="1">MAX($C$58:$AP$58)/((1+AF55)^Selection!$C$26)</f>
        <v>0.30936292063136067</v>
      </c>
      <c r="AG59" s="36">
        <f ca="1">MAX($C$58:$AP$58)/((1+AG55)^Selection!$C$26)</f>
        <v>0.30936292063136067</v>
      </c>
      <c r="AH59" s="36">
        <f ca="1">MAX($C$58:$AP$58)/((1+AH55)^Selection!$C$26)</f>
        <v>0.30936292063136067</v>
      </c>
      <c r="AI59" s="36">
        <f ca="1">MAX($C$58:$AP$58)/((1+AI55)^Selection!$C$26)</f>
        <v>0.30936292063136067</v>
      </c>
      <c r="AJ59" s="36">
        <f ca="1">MAX($C$58:$AP$58)/((1+AJ55)^Selection!$C$26)</f>
        <v>0.30936292063136067</v>
      </c>
      <c r="AK59" s="36">
        <f ca="1">MAX($C$58:$AP$58)/((1+AK55)^Selection!$C$26)</f>
        <v>0.30936292063136067</v>
      </c>
      <c r="AL59" s="36">
        <f ca="1">MAX($C$58:$AP$58)/((1+AL55)^Selection!$C$26)</f>
        <v>0.30936292063136067</v>
      </c>
      <c r="AM59" s="36">
        <f ca="1">MAX($C$58:$AP$58)/((1+AM55)^Selection!$C$26)</f>
        <v>0.30936292063136067</v>
      </c>
      <c r="AN59" s="36">
        <f ca="1">MAX($C$58:$AP$58)/((1+AN55)^Selection!$C$26)</f>
        <v>0.30936292063136067</v>
      </c>
      <c r="AO59" s="36">
        <f ca="1">MAX($C$58:$AP$58)/((1+AO55)^Selection!$C$26)</f>
        <v>0.30936292063136067</v>
      </c>
      <c r="AP59" s="36">
        <f ca="1">MAX($C$58:$AP$58)/((1+AP55)^Selection!$C$26)</f>
        <v>0.30936292063136067</v>
      </c>
    </row>
    <row r="60" spans="1:4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spans="1:42">
      <c r="B61" s="25" t="s">
        <v>124</v>
      </c>
      <c r="C61" s="24">
        <v>1</v>
      </c>
      <c r="D61" s="24">
        <f t="shared" ref="D61:AP61" si="35">C61+1</f>
        <v>2</v>
      </c>
      <c r="E61" s="24">
        <f t="shared" si="35"/>
        <v>3</v>
      </c>
      <c r="F61" s="24">
        <f t="shared" si="35"/>
        <v>4</v>
      </c>
      <c r="G61" s="24">
        <f t="shared" si="35"/>
        <v>5</v>
      </c>
      <c r="H61" s="24">
        <f t="shared" si="35"/>
        <v>6</v>
      </c>
      <c r="I61" s="24">
        <f t="shared" si="35"/>
        <v>7</v>
      </c>
      <c r="J61" s="24">
        <f t="shared" si="35"/>
        <v>8</v>
      </c>
      <c r="K61" s="24">
        <f t="shared" si="35"/>
        <v>9</v>
      </c>
      <c r="L61" s="24">
        <f t="shared" si="35"/>
        <v>10</v>
      </c>
      <c r="M61" s="24">
        <f t="shared" si="35"/>
        <v>11</v>
      </c>
      <c r="N61" s="24">
        <f t="shared" si="35"/>
        <v>12</v>
      </c>
      <c r="O61" s="24">
        <f t="shared" si="35"/>
        <v>13</v>
      </c>
      <c r="P61" s="24">
        <f t="shared" si="35"/>
        <v>14</v>
      </c>
      <c r="Q61" s="24">
        <f t="shared" si="35"/>
        <v>15</v>
      </c>
      <c r="R61" s="24">
        <f t="shared" si="35"/>
        <v>16</v>
      </c>
      <c r="S61" s="24">
        <f t="shared" si="35"/>
        <v>17</v>
      </c>
      <c r="T61" s="24">
        <f t="shared" si="35"/>
        <v>18</v>
      </c>
      <c r="U61" s="24">
        <f t="shared" si="35"/>
        <v>19</v>
      </c>
      <c r="V61" s="24">
        <f t="shared" si="35"/>
        <v>20</v>
      </c>
      <c r="W61" s="24">
        <f t="shared" si="35"/>
        <v>21</v>
      </c>
      <c r="X61" s="24">
        <f t="shared" si="35"/>
        <v>22</v>
      </c>
      <c r="Y61" s="24">
        <f t="shared" si="35"/>
        <v>23</v>
      </c>
      <c r="Z61" s="24">
        <f t="shared" si="35"/>
        <v>24</v>
      </c>
      <c r="AA61" s="24">
        <f t="shared" si="35"/>
        <v>25</v>
      </c>
      <c r="AB61" s="24">
        <f t="shared" si="35"/>
        <v>26</v>
      </c>
      <c r="AC61" s="24">
        <f t="shared" si="35"/>
        <v>27</v>
      </c>
      <c r="AD61" s="24">
        <f t="shared" si="35"/>
        <v>28</v>
      </c>
      <c r="AE61" s="24">
        <f t="shared" si="35"/>
        <v>29</v>
      </c>
      <c r="AF61" s="24">
        <f t="shared" si="35"/>
        <v>30</v>
      </c>
      <c r="AG61" s="24">
        <f t="shared" si="35"/>
        <v>31</v>
      </c>
      <c r="AH61" s="24">
        <f t="shared" si="35"/>
        <v>32</v>
      </c>
      <c r="AI61" s="24">
        <f t="shared" si="35"/>
        <v>33</v>
      </c>
      <c r="AJ61" s="24">
        <f t="shared" si="35"/>
        <v>34</v>
      </c>
      <c r="AK61" s="24">
        <f t="shared" si="35"/>
        <v>35</v>
      </c>
      <c r="AL61" s="24">
        <f t="shared" si="35"/>
        <v>36</v>
      </c>
      <c r="AM61" s="24">
        <f t="shared" si="35"/>
        <v>37</v>
      </c>
      <c r="AN61" s="24">
        <f t="shared" si="35"/>
        <v>38</v>
      </c>
      <c r="AO61" s="24">
        <f t="shared" si="35"/>
        <v>39</v>
      </c>
      <c r="AP61" s="24">
        <f t="shared" si="35"/>
        <v>40</v>
      </c>
    </row>
    <row r="62" spans="1:42" ht="12.75" customHeight="1">
      <c r="B62" s="70">
        <v>3</v>
      </c>
      <c r="C62" s="189">
        <v>0.33329999999999999</v>
      </c>
      <c r="D62" s="189">
        <v>0.44450000000000001</v>
      </c>
      <c r="E62" s="189">
        <v>0.14810000000000001</v>
      </c>
      <c r="F62" s="189">
        <v>7.4099999999999999E-2</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row>
    <row r="63" spans="1:42" ht="12.75" customHeight="1">
      <c r="B63" s="70">
        <v>5</v>
      </c>
      <c r="C63" s="189">
        <v>0.2</v>
      </c>
      <c r="D63" s="189">
        <v>0.32</v>
      </c>
      <c r="E63" s="189">
        <v>0.192</v>
      </c>
      <c r="F63" s="189">
        <v>0.1152</v>
      </c>
      <c r="G63" s="189">
        <v>0.1152</v>
      </c>
      <c r="H63" s="189">
        <v>5.7599999999999998E-2</v>
      </c>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row>
    <row r="64" spans="1:42" ht="12.75" customHeight="1">
      <c r="B64" s="70">
        <v>7</v>
      </c>
      <c r="C64" s="189">
        <v>0.1429</v>
      </c>
      <c r="D64" s="189">
        <v>0.24489999999999998</v>
      </c>
      <c r="E64" s="189">
        <v>0.17489999999999997</v>
      </c>
      <c r="F64" s="189">
        <v>0.1249</v>
      </c>
      <c r="G64" s="189">
        <v>8.929999999999999E-2</v>
      </c>
      <c r="H64" s="189">
        <v>8.9200000000000002E-2</v>
      </c>
      <c r="I64" s="189">
        <v>8.929999999999999E-2</v>
      </c>
      <c r="J64" s="189">
        <v>4.4600000000000001E-2</v>
      </c>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row>
    <row r="65" spans="2:42" ht="12.75" customHeight="1">
      <c r="B65" s="70">
        <v>10</v>
      </c>
      <c r="C65" s="189">
        <v>0.1</v>
      </c>
      <c r="D65" s="189">
        <v>0.18</v>
      </c>
      <c r="E65" s="189">
        <v>0.14400000000000002</v>
      </c>
      <c r="F65" s="189">
        <v>0.1152</v>
      </c>
      <c r="G65" s="189">
        <v>9.2200000000000004E-2</v>
      </c>
      <c r="H65" s="189">
        <v>7.3700000000000002E-2</v>
      </c>
      <c r="I65" s="189">
        <v>6.5500000000000003E-2</v>
      </c>
      <c r="J65" s="189">
        <v>6.5500000000000003E-2</v>
      </c>
      <c r="K65" s="189">
        <v>6.5599999999999992E-2</v>
      </c>
      <c r="L65" s="189">
        <v>6.5500000000000003E-2</v>
      </c>
      <c r="M65" s="189">
        <v>3.2799999999999996E-2</v>
      </c>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row>
    <row r="66" spans="2:42" ht="12.75" customHeight="1">
      <c r="B66" s="70">
        <v>15</v>
      </c>
      <c r="C66" s="189">
        <v>0.05</v>
      </c>
      <c r="D66" s="189">
        <v>9.5000000000000001E-2</v>
      </c>
      <c r="E66" s="189">
        <v>8.5500000000000007E-2</v>
      </c>
      <c r="F66" s="189">
        <v>7.6999999999999999E-2</v>
      </c>
      <c r="G66" s="189">
        <v>6.93E-2</v>
      </c>
      <c r="H66" s="189">
        <v>6.2300000000000001E-2</v>
      </c>
      <c r="I66" s="189">
        <v>5.9000000000000004E-2</v>
      </c>
      <c r="J66" s="189">
        <v>5.9000000000000004E-2</v>
      </c>
      <c r="K66" s="189">
        <v>5.91E-2</v>
      </c>
      <c r="L66" s="189">
        <v>5.9000000000000004E-2</v>
      </c>
      <c r="M66" s="189">
        <v>5.9000000000000004E-2</v>
      </c>
      <c r="N66" s="189">
        <v>5.9000000000000004E-2</v>
      </c>
      <c r="O66" s="189">
        <v>5.91E-2</v>
      </c>
      <c r="P66" s="189">
        <v>5.9000000000000004E-2</v>
      </c>
      <c r="Q66" s="189">
        <v>5.91E-2</v>
      </c>
      <c r="R66" s="189">
        <v>2.9600000000000001E-2</v>
      </c>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row>
    <row r="67" spans="2:42" ht="12.75" customHeight="1">
      <c r="B67" s="70">
        <v>20</v>
      </c>
      <c r="C67" s="189">
        <v>3.7499999999999999E-2</v>
      </c>
      <c r="D67" s="189">
        <v>7.2190000000000004E-2</v>
      </c>
      <c r="E67" s="189">
        <v>6.6769999999999996E-2</v>
      </c>
      <c r="F67" s="189">
        <v>6.1769999999999999E-2</v>
      </c>
      <c r="G67" s="189">
        <v>5.713E-2</v>
      </c>
      <c r="H67" s="189">
        <v>5.2850000000000001E-2</v>
      </c>
      <c r="I67" s="189">
        <v>4.888E-2</v>
      </c>
      <c r="J67" s="189">
        <v>4.5220000000000003E-2</v>
      </c>
      <c r="K67" s="189">
        <v>4.462E-2</v>
      </c>
      <c r="L67" s="189">
        <v>4.4610000000000004E-2</v>
      </c>
      <c r="M67" s="189">
        <v>4.4519999999999997E-2</v>
      </c>
      <c r="N67" s="189">
        <v>4.4610000000000004E-2</v>
      </c>
      <c r="O67" s="189">
        <v>4.462E-2</v>
      </c>
      <c r="P67" s="189">
        <v>4.4610000000000004E-2</v>
      </c>
      <c r="Q67" s="189">
        <v>4.462E-2</v>
      </c>
      <c r="R67" s="189">
        <v>4.4610000000000004E-2</v>
      </c>
      <c r="S67" s="189">
        <v>4.462E-2</v>
      </c>
      <c r="T67" s="189">
        <v>4.4610000000000004E-2</v>
      </c>
      <c r="U67" s="189">
        <v>4.462E-2</v>
      </c>
      <c r="V67" s="189">
        <v>4.4610000000000004E-2</v>
      </c>
      <c r="W67" s="189">
        <v>2.2409999999999999E-2</v>
      </c>
      <c r="X67" s="189"/>
      <c r="Y67" s="189"/>
      <c r="Z67" s="189"/>
      <c r="AA67" s="189"/>
      <c r="AB67" s="189"/>
      <c r="AC67" s="189"/>
      <c r="AD67" s="189"/>
      <c r="AE67" s="189"/>
      <c r="AF67" s="189"/>
      <c r="AG67" s="189"/>
      <c r="AH67" s="189"/>
      <c r="AI67" s="189"/>
      <c r="AJ67" s="189"/>
      <c r="AK67" s="189"/>
      <c r="AL67" s="189"/>
      <c r="AM67" s="189"/>
      <c r="AN67" s="189"/>
      <c r="AO67" s="189"/>
      <c r="AP67" s="189"/>
    </row>
  </sheetData>
  <sheetProtection algorithmName="SHA-512" hashValue="kBmgB9DlCpx0ONL7MNpuLM0pIquheSwQXUmDgJKIi/sVL7R7JRUqvrmrZoxsMlssEE7BLFEFLfLHwXu5Ipj+Hw==" saltValue="2JntHFrrEGeI1BY9s5/0qg==" spinCount="100000" sheet="1" objects="1" scenarios="1"/>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Information</vt:lpstr>
      <vt:lpstr>Selection</vt:lpstr>
      <vt:lpstr>Output</vt:lpstr>
      <vt:lpstr>Cost_Input</vt:lpstr>
      <vt:lpstr>Financial_Input</vt:lpstr>
      <vt:lpstr>WACC</vt:lpstr>
      <vt:lpstr>Validation</vt:lpstr>
      <vt:lpstr>Calculations&gt;&gt;</vt:lpstr>
      <vt:lpstr>WaterSupply</vt:lpstr>
      <vt:lpstr>PotableTreatment</vt:lpstr>
      <vt:lpstr>WastewaterTreatment</vt:lpstr>
      <vt:lpstr>LTST</vt:lpstr>
      <vt:lpstr>PotableCol</vt:lpstr>
      <vt:lpstr>PTWT</vt:lpstr>
      <vt:lpstr>RegSupply</vt:lpstr>
      <vt:lpstr>RegSupplyCol</vt:lpstr>
      <vt:lpstr>RegTreatment</vt:lpstr>
      <vt:lpstr>RegTreatmentCol</vt:lpstr>
      <vt:lpstr>STsupplyCol</vt:lpstr>
      <vt:lpstr>WastewaterCol</vt:lpstr>
    </vt:vector>
  </TitlesOfParts>
  <Company>Navigant Consulting,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Porter</dc:creator>
  <cp:lastModifiedBy>Haro, David (Intern)</cp:lastModifiedBy>
  <cp:lastPrinted>2014-10-05T16:29:13Z</cp:lastPrinted>
  <dcterms:created xsi:type="dcterms:W3CDTF">2014-08-06T11:23:39Z</dcterms:created>
  <dcterms:modified xsi:type="dcterms:W3CDTF">2015-10-30T20:20:14Z</dcterms:modified>
</cp:coreProperties>
</file>