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defaultThemeVersion="166925"/>
  <mc:AlternateContent xmlns:mc="http://schemas.openxmlformats.org/markup-compatibility/2006">
    <mc:Choice Requires="x15">
      <x15ac:absPath xmlns:x15ac="http://schemas.microsoft.com/office/spreadsheetml/2010/11/ac" url="https://sempra.sharepoint.com/teams/sdgecp/po/gtsr/SOMAH/Program Management/Semi-Annual Reports/2022 Jan - June/"/>
    </mc:Choice>
  </mc:AlternateContent>
  <xr:revisionPtr revIDLastSave="0" documentId="8_{6E7E8D53-9027-B748-8F84-D8EF9C256750}" xr6:coauthVersionLast="47" xr6:coauthVersionMax="47" xr10:uidLastSave="{00000000-0000-0000-0000-000000000000}"/>
  <bookViews>
    <workbookView xWindow="-120" yWindow="-120" windowWidth="29040" windowHeight="15840" tabRatio="857" xr2:uid="{5FBF522B-CC71-4504-8151-9702B7D39162}"/>
  </bookViews>
  <sheets>
    <sheet name="Per IOU (Table 1)_PGE" sheetId="6" r:id="rId1"/>
    <sheet name="Per IOU (Table 1)_SDGE" sheetId="9" r:id="rId2"/>
    <sheet name="Per IOU (Table 1)_SCE" sheetId="1" r:id="rId3"/>
    <sheet name="Per IOU (Table 1)_PacifiCorp" sheetId="8" r:id="rId4"/>
    <sheet name="Per IOU (Table 1)_Liberty" sheetId="7" r:id="rId5"/>
    <sheet name="All IOUs (Table 2)" sheetId="10" r:id="rId6"/>
    <sheet name="Cumulative Costs (Table 3)" sheetId="4" r:id="rId7"/>
  </sheets>
  <externalReferences>
    <externalReference r:id="rId8"/>
  </externalReferences>
  <definedNames>
    <definedName name="NotTollFree">'[1]PG&amp;E'!$T$6:$T$12</definedName>
    <definedName name="_xlnm.Print_Area" localSheetId="5">'All IOUs (Table 2)'!$B$1:$E$4</definedName>
    <definedName name="_xlnm.Print_Area" localSheetId="6">'Cumulative Costs (Table 3)'!$B$1:$C$11</definedName>
    <definedName name="_xlnm.Print_Area" localSheetId="4">'Per IOU (Table 1)_Liberty'!$B$1:$E$25</definedName>
    <definedName name="_xlnm.Print_Area" localSheetId="3">'Per IOU (Table 1)_PacifiCorp'!$B$1:$E$25</definedName>
    <definedName name="_xlnm.Print_Area" localSheetId="0">'Per IOU (Table 1)_PGE'!$B$1:$E$25</definedName>
    <definedName name="_xlnm.Print_Area" localSheetId="2">'Per IOU (Table 1)_SCE'!$B$1:$E$25</definedName>
    <definedName name="_xlnm.Print_Area" localSheetId="1">'Per IOU (Table 1)_SDGE'!$B$1:$E$25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10" l="1"/>
  <c r="C23" i="10"/>
  <c r="D22" i="10"/>
  <c r="C22" i="10"/>
  <c r="D20" i="10"/>
  <c r="C20" i="10"/>
  <c r="E17" i="10"/>
  <c r="D17" i="10"/>
  <c r="C17" i="10"/>
  <c r="E16" i="10"/>
  <c r="D16" i="10"/>
  <c r="C16" i="10"/>
  <c r="E15" i="10"/>
  <c r="D15" i="10"/>
  <c r="D18" i="10"/>
  <c r="C15" i="10"/>
  <c r="D12" i="10"/>
  <c r="C12" i="10"/>
  <c r="D11" i="10"/>
  <c r="C11" i="10"/>
  <c r="E10" i="10"/>
  <c r="D10" i="10"/>
  <c r="C10" i="10"/>
  <c r="E9" i="10"/>
  <c r="D9" i="10"/>
  <c r="D13" i="10"/>
  <c r="C9" i="10"/>
  <c r="C13" i="10"/>
  <c r="D7" i="10"/>
  <c r="D26" i="10"/>
  <c r="C7" i="10"/>
  <c r="D6" i="10"/>
  <c r="C6" i="10"/>
  <c r="C18" i="10"/>
  <c r="C25" i="10"/>
  <c r="D25" i="10"/>
  <c r="E18" i="10"/>
  <c r="C26" i="10"/>
  <c r="D13" i="9"/>
  <c r="C9" i="9"/>
  <c r="C13" i="9"/>
  <c r="D18" i="9"/>
  <c r="C18" i="9"/>
  <c r="C11" i="4"/>
  <c r="D26" i="8"/>
  <c r="C26" i="8"/>
  <c r="D26" i="7"/>
  <c r="C26" i="7"/>
  <c r="D26" i="9"/>
  <c r="C26" i="9"/>
  <c r="D26" i="1"/>
  <c r="C26" i="1"/>
  <c r="D26" i="6"/>
  <c r="C26" i="6"/>
  <c r="E18" i="9"/>
  <c r="C25" i="9"/>
  <c r="D25" i="9"/>
  <c r="E18" i="8"/>
  <c r="D18" i="8"/>
  <c r="C18" i="8"/>
  <c r="D13" i="8"/>
  <c r="C13" i="8"/>
  <c r="C25" i="8"/>
  <c r="E18" i="7"/>
  <c r="D18" i="7"/>
  <c r="C18" i="7"/>
  <c r="D13" i="7"/>
  <c r="C13" i="7"/>
  <c r="E18" i="6"/>
  <c r="D18" i="6"/>
  <c r="C18" i="6"/>
  <c r="D13" i="6"/>
  <c r="C13" i="6"/>
  <c r="C25" i="7"/>
  <c r="D25" i="7"/>
  <c r="D25" i="8"/>
  <c r="C25" i="6"/>
  <c r="D25" i="6"/>
  <c r="D13" i="1"/>
  <c r="C13" i="1"/>
  <c r="E18" i="1"/>
  <c r="D18" i="1"/>
  <c r="C18" i="1"/>
  <c r="C25" i="1"/>
  <c r="D25" i="1"/>
</calcChain>
</file>

<file path=xl/sharedStrings.xml><?xml version="1.0" encoding="utf-8"?>
<sst xmlns="http://schemas.openxmlformats.org/spreadsheetml/2006/main" count="330" uniqueCount="82">
  <si>
    <t>SOMAH Program Table 1 - Status of SOMAH Balancing Account Funds</t>
  </si>
  <si>
    <t>San Diego Gas &amp; Electric</t>
  </si>
  <si>
    <t>January 1, 2022 - June 30, 2022</t>
  </si>
  <si>
    <t>Prior Amounts Reported
In Last Report</t>
  </si>
  <si>
    <t>Amounts As of Report Date [12]</t>
  </si>
  <si>
    <t>Forecasted  Amounts (Next 6 Months) [13]</t>
  </si>
  <si>
    <t>Notes</t>
  </si>
  <si>
    <t>Starting Balance</t>
  </si>
  <si>
    <t>A. Starting Balance of the 6-Month Reporting Period (including Carryover) [1]</t>
  </si>
  <si>
    <t>A1. Starting Sub-Balance of Funds Available to CPUC Energy Division for EM&amp;V (Information Only) [2]</t>
  </si>
  <si>
    <t>Funding</t>
  </si>
  <si>
    <t>B. Approved ERRA/ECAC funds transferred in this period [3]</t>
  </si>
  <si>
    <t>B1. ERRA/ECAC Budget approved for the current funding year (Information Only) [3A]</t>
  </si>
  <si>
    <t>C. Interest Accrued in this period [4]</t>
  </si>
  <si>
    <t>D. Funds Received per IOU Co-funding Agreements or similar [5]</t>
  </si>
  <si>
    <t>E. Total Funds Accrued in the Reporting Period (Sum of B+C+D)</t>
  </si>
  <si>
    <t>IOU Administrative Costs</t>
  </si>
  <si>
    <t>F. Regulatory Compliance [6]</t>
  </si>
  <si>
    <t>G. Program Management Support [7]</t>
  </si>
  <si>
    <t>H. IT / Customer Billing [8]</t>
  </si>
  <si>
    <t xml:space="preserve">I. IOU Administrative Costs TOTAL (Sum of F+G+H) </t>
  </si>
  <si>
    <t>Non-IOU, Non-PA Implementation Cost</t>
  </si>
  <si>
    <t>J. EM&amp;V Amount Transferred to or Expended on behalf of CPUC Energy Division, includes Co-funding Agreements for this purpose [9]</t>
  </si>
  <si>
    <t xml:space="preserve">Non-IOU Incentive and Program Administrative Costs </t>
  </si>
  <si>
    <t>K. Amount Transfered for SOMAH Customer Incentive Payments to SOMAH Program Administrator [10]</t>
  </si>
  <si>
    <t>L. Amount Transferred or Expended for SOMAH Co-funding Agreements for SOMAH Program Administrator (PA) administration [10]</t>
  </si>
  <si>
    <t>Ending Balance</t>
  </si>
  <si>
    <t>M. Ending Balance in Account Balance at Report Date [11] (Equals A Plus E Minus Sum of I, J, K and L)</t>
  </si>
  <si>
    <t>M1. Ending Balance of Funds Available to CPUC Energy Division for EM&amp;V [2] (Equals A1 Minus J)</t>
  </si>
  <si>
    <t>Notes, Table 2</t>
  </si>
  <si>
    <t>[1] Carryover includes unspent/uncommitted funds  that have not yet been allocated for or spent and carried over from the previous report period.  These can include administrative or incentive funds, or both.</t>
  </si>
  <si>
    <t xml:space="preserve">[2] Individual IOU's projected co-funding contributions to Energy Division's annual budget of $500,000 for activities related to implementation and oversight of the SOMAH Program. Use the formula from D.17-12-022, page 36, to determine each IOU's proportion of the total. Per D.17-12-022 OP 14, modified by D.19-03-15, Energy Division's EMV budget comes from the adminitrative budget and subject to those same rules. </t>
  </si>
  <si>
    <t xml:space="preserve">[3] For field "B" include only the Individual IOU's SOMAH funds approved and transfered in this report period, note the transfer date(s) and Decision citation(s) in the 'Response to Notes' table below (per Individual IOU). This is inclusive of all SOMAH funds to be transferred, including SOMAH Actual Set-Aside and any Prior Year True-Up Amounts. </t>
  </si>
  <si>
    <r>
      <t>[3A]  Field "B1" each Individual IOU should include the total SOMAH budgeted amount (actual set-aside and true-up amount) to be set-aside for SOMAH during the report's calendar year (Jan - Dec) and is for informational purposes only. Each Individual IOU in the "Response to Notes" table, list 1) the ERRA/ECAC decision or application and 2) expected CPUC Decision date (if not yet approved). This is not added to the "Ending Balance" and is for information only. Each Individual IOU i</t>
    </r>
    <r>
      <rPr>
        <u/>
        <sz val="11"/>
        <rFont val="Arial"/>
        <family val="2"/>
      </rPr>
      <t>n the July Report</t>
    </r>
    <r>
      <rPr>
        <sz val="11"/>
        <rFont val="Arial"/>
        <family val="2"/>
      </rPr>
      <t xml:space="preserve"> submission, the "Forecasted Amounts" (Excel Column E) should capture the next year's SOMAH Budget request and provide the ERRA/ECAC application number in the 'Response to Notes' table below. If the Individual IOU's ERRA/ECAC Application has not been submitted by the July report submittal date, leave "Forecasted Amounts" (Excel Column E) empty.  </t>
    </r>
  </si>
  <si>
    <t>[4] Interest accrued in current reporting period of 6 months.</t>
  </si>
  <si>
    <t>[5] Lead Individual IOUs for joint contracts invoice the other IOUs for their portion of a contract. Only certain Lead Individual IOUs who are leading contract(s) will complete this line. Each Lead Individual IOU shall list in the 'Response to Notes' table all contract(s) with total budgeted dollar amount(s), start/end dates, and purpose(s). If Lead Individual IOU has a separate balancing account, then indicate that in 'Response To Notes' table, along with basic contract information (total budgeted dollar amount, start/end dates, and purpose) and do not enter a value in Excel Columns C or D in 'SOMAH Program' Table 1.</t>
  </si>
  <si>
    <t>[6] Compliance Filings Directed by SOMAH Decision(s), Creation of SOMAH Tariff, Ad-hoc Energy Division Data Requests Pertaining to SOMAH</t>
  </si>
  <si>
    <t>[7] Contract Management (Staffing, Legal Fees, Contract Processing/Support), Incentive Processing, SOMAH PA Data Requests, Working Group Meetings/Meetings with SOMAH PA, Internal Administration.</t>
  </si>
  <si>
    <t>[8] Operational Billing Activities, Billing System SOMAH Integration, Billing Operations / Ongoing Maintenance, Upfront IT build-out costs, Billing System Integration, System Automation of routine billing for SOMAH VNEM, Account set up (Initial and New Party), Manual routine billing, Exception Processing</t>
  </si>
  <si>
    <t>[9] Sum of any invoices paid to Energy Division or for EM&amp;V on behalf of Energy Division in the report period. Detail the amount/purpose in 'Response to Notes' table below.</t>
  </si>
  <si>
    <t>[10] Sum of any invoices paid to SOMAH PA for the purposes of incentive payments (including progress and final payments) and program administrative expenses.</t>
  </si>
  <si>
    <t>[11] Semi-Annual Ending Balance is the total of the Starting Balance of the 6-month Period including Carryover and other revenues minus all costs. It is expected to be the basis for the next report's Carryover.</t>
  </si>
  <si>
    <t xml:space="preserve">[12] If there are cash flows to the SOMAH Balancing Account not captured in this column, Individual IOUs will describe (with dollar amount, date transferred, and purpose) in the 'Response to Notes' table below. </t>
  </si>
  <si>
    <t>[13] Forecast amounts should be entered for the cells without color; the grayed out cells do not need to be filled in. If no forecast is provided, explain why in 'Resposne to Notes' table below.</t>
  </si>
  <si>
    <r>
      <t xml:space="preserve">Response to Notes, Table 3 </t>
    </r>
    <r>
      <rPr>
        <sz val="11"/>
        <rFont val="Arial"/>
        <family val="2"/>
      </rPr>
      <t>(IOUs will respond to Notes above which require specific information as part of the reporting)</t>
    </r>
  </si>
  <si>
    <t xml:space="preserve">[3] Response </t>
  </si>
  <si>
    <t>[3A] Response</t>
  </si>
  <si>
    <t>[5] Response</t>
  </si>
  <si>
    <t>[9] Response</t>
  </si>
  <si>
    <t>[12] Response</t>
  </si>
  <si>
    <t xml:space="preserve">[13] Response </t>
  </si>
  <si>
    <t>New Template Issued December 2021</t>
  </si>
  <si>
    <t>Pacific Gas &amp; Electric</t>
  </si>
  <si>
    <t xml:space="preserve">[9] Response </t>
  </si>
  <si>
    <t>Southern California Edison</t>
  </si>
  <si>
    <t>PacifiCorp</t>
  </si>
  <si>
    <t>Liberty Utilities</t>
  </si>
  <si>
    <t>All 5 IOUs</t>
  </si>
  <si>
    <t>Through June 30, 2022</t>
  </si>
  <si>
    <t>SOMAH Program Table 3 - Total IOU SOMAH Program Administration Expenses to date</t>
  </si>
  <si>
    <t>Cumulative totals for all 5 IOUs</t>
  </si>
  <si>
    <t xml:space="preserve">Utility </t>
  </si>
  <si>
    <t>Total SOMAH IOU Program Administration Expenses (to date)</t>
  </si>
  <si>
    <t>Pacific Gas and Electric Company [1]</t>
  </si>
  <si>
    <t>Southern California Edison [2]</t>
  </si>
  <si>
    <t>San Diego Gas &amp; Electric Company [3]</t>
  </si>
  <si>
    <t>PacifiCorp Company [4]</t>
  </si>
  <si>
    <t>Liberty Utilities Company [5]</t>
  </si>
  <si>
    <t>All IOU Administrative Costs TOTAL (Sum of [1]-[5])</t>
  </si>
  <si>
    <t>Decision 22-03-014 Approved GHG settlement for 2022 ECAC filed August 1, 2021 (Application 21-08-004). Cell E9 is blank: PacifiCorp does not yet have forecasted amounts, as the ECAC has not yet been filed.</t>
  </si>
  <si>
    <t>Partial actuals for January - June 2022 ($820,554) and partial forecast (July - December 2022). $1,066,047 approved in Decision 22-03-014. Cell E10 is blank: PacifiCorp does not yet have forecasted amounts, as the ECAC has not yet been filed.</t>
  </si>
  <si>
    <t>[2] Response</t>
  </si>
  <si>
    <t>Liberty has previously reported annual EM&amp;V available funds. Liberty is reporting total accrued available funding in this report and going forward. The amount for this reporting period reflects an adjustment per Joint Advice Letter 194-E which is pending approval.</t>
  </si>
  <si>
    <t>Liberty has not yet received approval of its 2022 ECAC Application (A.21-08-003).</t>
  </si>
  <si>
    <t>Liberty's 2022 ECAC Application (A.21-08-003) is pending final decision. The 2022 SOMAH set aside amount of $437,152 did not include the SOMAH Balancing Account true-up approved in advice letter 165-E. The variance between funds set-aside and the 10% of total GHG allowance revenues was a shortfall of $9,759. Liberty included this adjustment in its 2022 SOMAH Funding Compliance Advice Letter filing, which was amended in Advice Letter 194-E. Liberty has not yet filed its 2023 ECAC.</t>
  </si>
  <si>
    <t>Expenses related to IT and customer billing are dependent on participation in the Program. Liberty is aware of two participants in its service territory. At the time of this report, Liberty does not anticipate incurring any expenses in this category for the forecasted reporting period. Incremental costs for this category may be recorded in future reporting periods.</t>
  </si>
  <si>
    <t>SOMAH Program Table 2 - Status of SOMAH Balancing Account Funds</t>
  </si>
  <si>
    <t>Per D.22-02-022, a forecasted amount of $46.41M was directed to be set aside on a quarterly basis in 2022 and the 2020 true-up of ($0.19M). During the reporting period, $11.42M was transferred to the SOMAHBA in February 2022 and $11.60M in April 2022. PG&amp;E expects to transfer $11.60M in July 2022 and $11.60M in October 2022.</t>
  </si>
  <si>
    <t>D.22-02-022 (issued February 10, 2022) approved the 2022 forecasted SOMAH set aside of $46.41M and the 2020 true-up of ($0.19M). As of this report date, PG&amp;E has filed its 2023 ERRA forecast (Application A.22-05-29) and a final decision in expected December 2022. In its May filing, PG&amp;E proposed a set aside for SOMAH that included $54.05M for 2023 and $2.97M for the 2021 true-up, and PG&amp;E expects to update these set asides in the Fall Update.</t>
  </si>
  <si>
    <t>PG&amp;E does not lead any co-funding agreements for the SOMAH program.</t>
  </si>
  <si>
    <t>PG&amp;E has not received any invoices for EM&amp;V as of this report date.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</si>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</sst>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_([$$-409]* #,##0.00_);_([$$-409]* \(#,##0.00\);_([$$-409]* &quot;-&quot;??_);_(@_)"/>
    <numFmt numFmtId="166" formatCode="_([$$-409]* #,##0_);_([$$-409]* \(#,##0\);_([$$-409]* &quot;-&quot;??_);_(@_)"/>
  </numFmts>
  <fonts count="28" x14ac:knownFonts="1">
    <font>
      <sz val="10"/>
      <name val="Arial"/>
    </font>
    <font>
      <sz val="11"/>
      <color theme="1"/>
      <name val="Calibri"/>
      <family val="2"/>
      <scheme val="minor"/>
    </font>
    <font>
      <sz val="10"/>
      <name val="Arial"/>
      <family val="2"/>
    </font>
    <font>
      <b/>
      <sz val="12"/>
      <name val="Arial"/>
      <family val="2"/>
    </font>
    <font>
      <b/>
      <sz val="10"/>
      <name val="Arial"/>
      <family val="2"/>
    </font>
    <font>
      <sz val="9"/>
      <name val="Arial"/>
      <family val="2"/>
    </font>
    <font>
      <b/>
      <sz val="12"/>
      <color rgb="FFFF0000"/>
      <name val="Arial"/>
      <family val="2"/>
    </font>
    <font>
      <sz val="10"/>
      <color rgb="FFFF0000"/>
      <name val="Arial"/>
      <family val="2"/>
    </font>
    <font>
      <sz val="10"/>
      <color theme="9" tint="-0.249977111117893"/>
      <name val="Arial"/>
      <family val="2"/>
    </font>
    <font>
      <sz val="12"/>
      <name val="Arial"/>
      <family val="2"/>
    </font>
    <font>
      <b/>
      <sz val="14"/>
      <name val="Arial"/>
      <family val="2"/>
    </font>
    <font>
      <b/>
      <sz val="14"/>
      <color rgb="FFFF0000"/>
      <name val="Arial"/>
      <family val="2"/>
    </font>
    <font>
      <sz val="14"/>
      <color rgb="FFFF0000"/>
      <name val="Arial"/>
      <family val="2"/>
    </font>
    <font>
      <b/>
      <sz val="11"/>
      <name val="Arial"/>
      <family val="2"/>
    </font>
    <font>
      <sz val="11"/>
      <name val="Arial"/>
      <family val="2"/>
    </font>
    <font>
      <b/>
      <sz val="11"/>
      <color rgb="FF000000"/>
      <name val="Arial"/>
      <family val="2"/>
    </font>
    <font>
      <sz val="11"/>
      <color theme="1"/>
      <name val="Arial"/>
      <family val="2"/>
    </font>
    <font>
      <sz val="11"/>
      <color rgb="FF548235"/>
      <name val="Arial"/>
      <family val="2"/>
    </font>
    <font>
      <u/>
      <sz val="11"/>
      <name val="Arial"/>
      <family val="2"/>
    </font>
    <font>
      <i/>
      <sz val="10"/>
      <name val="Arial"/>
      <family val="2"/>
    </font>
    <font>
      <sz val="10"/>
      <name val="Arial"/>
      <family val="2"/>
    </font>
    <font>
      <sz val="10"/>
      <color rgb="FF0070C0"/>
      <name val="Arial"/>
      <family val="2"/>
    </font>
    <font>
      <sz val="11"/>
      <color rgb="FF0070C0"/>
      <name val="Arial"/>
      <family val="2"/>
    </font>
    <font>
      <b/>
      <sz val="10"/>
      <color rgb="FF0070C0"/>
      <name val="Arial"/>
      <family val="2"/>
    </font>
    <font>
      <strike/>
      <sz val="11"/>
      <color rgb="FF0070C0"/>
      <name val="Arial"/>
      <family val="2"/>
    </font>
    <font>
      <sz val="12"/>
      <color rgb="FF0070C0"/>
      <name val="Arial"/>
      <family val="2"/>
    </font>
    <font>
      <sz val="10"/>
      <name val="Arial"/>
      <family val="2"/>
      <charset val="1"/>
    </font>
    <font>
      <sz val="11"/>
      <color rgb="FF000000"/>
      <name val="Arial"/>
      <family val="2"/>
    </font>
  </fonts>
  <fills count="8">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s>
  <cellStyleXfs count="9">
    <xf numFmtId="0" fontId="0"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xf numFmtId="44" fontId="20" fillId="0" borderId="0" applyFont="0" applyFill="0" applyBorder="0" applyAlignment="0" applyProtection="0"/>
    <xf numFmtId="0" fontId="1" fillId="0" borderId="0"/>
  </cellStyleXfs>
  <cellXfs count="231">
    <xf numFmtId="0" fontId="0" fillId="0" borderId="0" xfId="0"/>
    <xf numFmtId="0" fontId="4" fillId="2" borderId="2" xfId="1" applyFont="1" applyFill="1" applyBorder="1"/>
    <xf numFmtId="0" fontId="2" fillId="0" borderId="3" xfId="1" applyBorder="1"/>
    <xf numFmtId="0" fontId="4" fillId="2" borderId="3" xfId="1" applyFont="1" applyFill="1" applyBorder="1"/>
    <xf numFmtId="0" fontId="2" fillId="0" borderId="6" xfId="1" applyBorder="1"/>
    <xf numFmtId="0" fontId="4" fillId="2" borderId="2" xfId="1" applyFont="1" applyFill="1" applyBorder="1" applyAlignment="1">
      <alignment horizontal="center" wrapText="1"/>
    </xf>
    <xf numFmtId="0" fontId="7" fillId="0" borderId="0" xfId="2" applyFont="1"/>
    <xf numFmtId="0" fontId="2" fillId="0" borderId="4" xfId="1" applyBorder="1"/>
    <xf numFmtId="0" fontId="0" fillId="0" borderId="0" xfId="0" applyAlignment="1">
      <alignment vertical="center"/>
    </xf>
    <xf numFmtId="0" fontId="9" fillId="0" borderId="0" xfId="0" applyFont="1"/>
    <xf numFmtId="0" fontId="13" fillId="2" borderId="27" xfId="1" applyFont="1" applyFill="1" applyBorder="1" applyAlignment="1">
      <alignment vertical="center"/>
    </xf>
    <xf numFmtId="0" fontId="13" fillId="2" borderId="27" xfId="1" applyFont="1" applyFill="1" applyBorder="1" applyAlignment="1">
      <alignment horizontal="center" vertical="center" wrapText="1"/>
    </xf>
    <xf numFmtId="0" fontId="14" fillId="0" borderId="0" xfId="0" applyFont="1"/>
    <xf numFmtId="0" fontId="13" fillId="2" borderId="23" xfId="1" applyFont="1" applyFill="1" applyBorder="1" applyAlignment="1">
      <alignment vertical="center"/>
    </xf>
    <xf numFmtId="0" fontId="13" fillId="2" borderId="23" xfId="1" applyFont="1" applyFill="1" applyBorder="1"/>
    <xf numFmtId="0" fontId="14" fillId="2" borderId="23" xfId="1" applyFont="1" applyFill="1" applyBorder="1"/>
    <xf numFmtId="164" fontId="14" fillId="0" borderId="20" xfId="3" applyNumberFormat="1" applyFont="1" applyFill="1" applyBorder="1"/>
    <xf numFmtId="0" fontId="13" fillId="2" borderId="20" xfId="1" applyFont="1" applyFill="1" applyBorder="1"/>
    <xf numFmtId="164" fontId="14" fillId="0" borderId="19" xfId="3" applyNumberFormat="1" applyFont="1" applyFill="1" applyBorder="1"/>
    <xf numFmtId="0" fontId="13" fillId="2" borderId="19" xfId="1" applyFont="1" applyFill="1" applyBorder="1"/>
    <xf numFmtId="0" fontId="15" fillId="4" borderId="23" xfId="0" applyFont="1" applyFill="1" applyBorder="1" applyAlignment="1">
      <alignment vertical="center"/>
    </xf>
    <xf numFmtId="0" fontId="14" fillId="4" borderId="23" xfId="1" applyFont="1" applyFill="1" applyBorder="1"/>
    <xf numFmtId="164" fontId="14" fillId="4" borderId="23" xfId="3" applyNumberFormat="1" applyFont="1" applyFill="1" applyBorder="1"/>
    <xf numFmtId="164" fontId="14" fillId="0" borderId="23" xfId="3" applyNumberFormat="1" applyFont="1" applyFill="1" applyBorder="1"/>
    <xf numFmtId="0" fontId="16" fillId="0" borderId="20" xfId="2" applyFont="1" applyBorder="1" applyAlignment="1">
      <alignment vertical="center" wrapText="1"/>
    </xf>
    <xf numFmtId="165" fontId="14" fillId="6" borderId="20" xfId="1" applyNumberFormat="1" applyFont="1" applyFill="1" applyBorder="1"/>
    <xf numFmtId="0" fontId="13" fillId="4" borderId="23" xfId="2" applyFont="1" applyFill="1" applyBorder="1" applyAlignment="1">
      <alignment vertical="center"/>
    </xf>
    <xf numFmtId="0" fontId="14" fillId="6" borderId="20" xfId="1" applyFont="1" applyFill="1" applyBorder="1"/>
    <xf numFmtId="0" fontId="16" fillId="0" borderId="24" xfId="2" applyFont="1" applyBorder="1" applyAlignment="1">
      <alignment vertical="center" wrapText="1"/>
    </xf>
    <xf numFmtId="0" fontId="14" fillId="6" borderId="24" xfId="1" applyFont="1" applyFill="1" applyBorder="1"/>
    <xf numFmtId="0" fontId="13" fillId="2" borderId="23" xfId="1" applyFont="1" applyFill="1" applyBorder="1" applyAlignment="1">
      <alignment horizontal="center" wrapText="1"/>
    </xf>
    <xf numFmtId="0" fontId="16" fillId="0" borderId="20" xfId="1" applyFont="1" applyBorder="1" applyAlignment="1">
      <alignment vertical="center" wrapText="1"/>
    </xf>
    <xf numFmtId="165" fontId="13" fillId="4" borderId="20" xfId="1" applyNumberFormat="1" applyFont="1" applyFill="1" applyBorder="1" applyAlignment="1">
      <alignment wrapText="1"/>
    </xf>
    <xf numFmtId="165" fontId="13" fillId="4" borderId="23" xfId="1" applyNumberFormat="1" applyFont="1" applyFill="1" applyBorder="1" applyAlignment="1">
      <alignment wrapText="1"/>
    </xf>
    <xf numFmtId="0" fontId="17" fillId="0" borderId="0" xfId="1" applyFont="1" applyAlignment="1">
      <alignment horizontal="left" vertical="center" wrapText="1" indent="1"/>
    </xf>
    <xf numFmtId="165" fontId="13" fillId="3" borderId="0" xfId="1" applyNumberFormat="1" applyFont="1" applyFill="1" applyAlignment="1">
      <alignment horizontal="center" wrapText="1"/>
    </xf>
    <xf numFmtId="165" fontId="13" fillId="0" borderId="0" xfId="1" applyNumberFormat="1" applyFont="1" applyAlignment="1">
      <alignment wrapText="1"/>
    </xf>
    <xf numFmtId="0" fontId="14" fillId="0" borderId="0" xfId="0" applyFont="1" applyAlignment="1">
      <alignment vertical="center"/>
    </xf>
    <xf numFmtId="0" fontId="13" fillId="5" borderId="20" xfId="1" applyFont="1" applyFill="1" applyBorder="1"/>
    <xf numFmtId="0" fontId="8" fillId="0" borderId="0" xfId="2" applyFont="1" applyAlignment="1">
      <alignment vertical="center" wrapText="1"/>
    </xf>
    <xf numFmtId="0" fontId="14" fillId="0" borderId="20" xfId="1" applyFont="1" applyBorder="1" applyAlignment="1">
      <alignment vertical="center" wrapText="1"/>
    </xf>
    <xf numFmtId="0" fontId="14" fillId="0" borderId="19" xfId="1" applyFont="1" applyBorder="1" applyAlignment="1">
      <alignment horizontal="left" vertical="center" wrapText="1"/>
    </xf>
    <xf numFmtId="0" fontId="15" fillId="4" borderId="23" xfId="0" applyFont="1" applyFill="1" applyBorder="1" applyAlignment="1">
      <alignment vertical="center" wrapText="1"/>
    </xf>
    <xf numFmtId="0" fontId="14" fillId="0" borderId="22" xfId="1" applyFont="1" applyBorder="1" applyAlignment="1">
      <alignment vertical="center" wrapText="1"/>
    </xf>
    <xf numFmtId="0" fontId="14" fillId="0" borderId="20" xfId="1" applyFont="1" applyBorder="1" applyAlignment="1">
      <alignment horizontal="left" vertical="center" wrapText="1"/>
    </xf>
    <xf numFmtId="0" fontId="14" fillId="0" borderId="19" xfId="1" applyFont="1" applyBorder="1" applyAlignment="1">
      <alignment vertical="center" wrapText="1"/>
    </xf>
    <xf numFmtId="0" fontId="14" fillId="0" borderId="23" xfId="1" applyFont="1" applyBorder="1" applyAlignment="1">
      <alignment vertical="center" wrapText="1"/>
    </xf>
    <xf numFmtId="0" fontId="13" fillId="0" borderId="20" xfId="0" applyFont="1" applyBorder="1" applyAlignment="1">
      <alignment vertical="center" wrapText="1"/>
    </xf>
    <xf numFmtId="0" fontId="13" fillId="2" borderId="23" xfId="1" applyFont="1" applyFill="1" applyBorder="1" applyAlignment="1">
      <alignment vertical="center" wrapText="1"/>
    </xf>
    <xf numFmtId="0" fontId="13" fillId="0" borderId="20" xfId="1" applyFont="1" applyBorder="1" applyAlignment="1">
      <alignment vertical="center" wrapText="1"/>
    </xf>
    <xf numFmtId="0" fontId="13" fillId="4" borderId="23" xfId="2" applyFont="1" applyFill="1" applyBorder="1" applyAlignment="1">
      <alignment vertical="center" wrapText="1"/>
    </xf>
    <xf numFmtId="0" fontId="16" fillId="0" borderId="23" xfId="1" applyFont="1" applyBorder="1" applyAlignment="1">
      <alignment horizontal="left" vertical="center" wrapText="1"/>
    </xf>
    <xf numFmtId="0" fontId="19" fillId="0" borderId="0" xfId="0" applyFont="1" applyAlignment="1">
      <alignment vertical="center"/>
    </xf>
    <xf numFmtId="164" fontId="13" fillId="2" borderId="27" xfId="7" applyNumberFormat="1" applyFont="1" applyFill="1" applyBorder="1" applyAlignment="1">
      <alignment horizontal="center" vertical="center" wrapText="1"/>
    </xf>
    <xf numFmtId="164" fontId="13" fillId="2" borderId="23" xfId="7" applyNumberFormat="1" applyFont="1" applyFill="1" applyBorder="1"/>
    <xf numFmtId="164" fontId="14" fillId="2" borderId="23" xfId="7" applyNumberFormat="1" applyFont="1" applyFill="1" applyBorder="1"/>
    <xf numFmtId="164" fontId="14" fillId="0" borderId="20" xfId="7" applyNumberFormat="1" applyFont="1" applyBorder="1"/>
    <xf numFmtId="164" fontId="14" fillId="0" borderId="20" xfId="7" applyNumberFormat="1" applyFont="1" applyFill="1" applyBorder="1"/>
    <xf numFmtId="164" fontId="14" fillId="0" borderId="19" xfId="7" applyNumberFormat="1" applyFont="1" applyBorder="1"/>
    <xf numFmtId="164" fontId="14" fillId="0" borderId="19" xfId="7" applyNumberFormat="1" applyFont="1" applyFill="1" applyBorder="1"/>
    <xf numFmtId="164" fontId="14" fillId="4" borderId="23" xfId="7" applyNumberFormat="1" applyFont="1" applyFill="1" applyBorder="1"/>
    <xf numFmtId="164" fontId="14" fillId="0" borderId="22" xfId="7" applyNumberFormat="1" applyFont="1" applyFill="1" applyBorder="1"/>
    <xf numFmtId="164" fontId="14" fillId="0" borderId="23" xfId="7" applyNumberFormat="1" applyFont="1" applyBorder="1"/>
    <xf numFmtId="164" fontId="14" fillId="0" borderId="23" xfId="7" applyNumberFormat="1" applyFont="1" applyFill="1" applyBorder="1"/>
    <xf numFmtId="164" fontId="13" fillId="0" borderId="20" xfId="7" applyNumberFormat="1" applyFont="1" applyBorder="1"/>
    <xf numFmtId="164" fontId="14" fillId="5" borderId="20" xfId="7" applyNumberFormat="1" applyFont="1" applyFill="1" applyBorder="1"/>
    <xf numFmtId="164" fontId="14" fillId="5" borderId="24" xfId="7" applyNumberFormat="1" applyFont="1" applyFill="1" applyBorder="1"/>
    <xf numFmtId="164" fontId="13" fillId="2" borderId="23" xfId="7" applyNumberFormat="1" applyFont="1" applyFill="1" applyBorder="1" applyAlignment="1">
      <alignment horizontal="center" wrapText="1"/>
    </xf>
    <xf numFmtId="164" fontId="13" fillId="3" borderId="20" xfId="7" applyNumberFormat="1" applyFont="1" applyFill="1" applyBorder="1" applyAlignment="1">
      <alignment horizontal="center" wrapText="1"/>
    </xf>
    <xf numFmtId="164" fontId="13" fillId="3" borderId="23" xfId="7" applyNumberFormat="1" applyFont="1" applyFill="1" applyBorder="1" applyAlignment="1">
      <alignment horizontal="center" wrapText="1"/>
    </xf>
    <xf numFmtId="164" fontId="13" fillId="3" borderId="0" xfId="7" applyNumberFormat="1" applyFont="1" applyFill="1" applyBorder="1" applyAlignment="1">
      <alignment horizontal="center" wrapText="1"/>
    </xf>
    <xf numFmtId="164" fontId="14" fillId="0" borderId="0" xfId="7" applyNumberFormat="1" applyFont="1"/>
    <xf numFmtId="164" fontId="0" fillId="0" borderId="0" xfId="7" applyNumberFormat="1" applyFont="1"/>
    <xf numFmtId="164" fontId="2" fillId="0" borderId="3" xfId="7" applyNumberFormat="1" applyFont="1" applyBorder="1"/>
    <xf numFmtId="164" fontId="4" fillId="2" borderId="3" xfId="7" applyNumberFormat="1" applyFont="1" applyFill="1" applyBorder="1"/>
    <xf numFmtId="164" fontId="2" fillId="0" borderId="5" xfId="7" applyNumberFormat="1" applyFont="1" applyBorder="1"/>
    <xf numFmtId="166" fontId="14" fillId="0" borderId="23" xfId="3" applyNumberFormat="1" applyFont="1" applyFill="1" applyBorder="1"/>
    <xf numFmtId="164" fontId="13" fillId="5" borderId="20" xfId="7" applyNumberFormat="1" applyFont="1" applyFill="1" applyBorder="1"/>
    <xf numFmtId="164" fontId="14" fillId="0" borderId="20" xfId="7" applyNumberFormat="1" applyFont="1" applyBorder="1" applyAlignment="1">
      <alignment vertical="center"/>
    </xf>
    <xf numFmtId="164" fontId="14" fillId="0" borderId="19" xfId="7" applyNumberFormat="1" applyFont="1" applyBorder="1" applyAlignment="1">
      <alignment horizontal="left" vertical="center" wrapText="1" indent="1"/>
    </xf>
    <xf numFmtId="164" fontId="14" fillId="0" borderId="22" xfId="7" applyNumberFormat="1" applyFont="1" applyBorder="1" applyAlignment="1">
      <alignment vertical="center"/>
    </xf>
    <xf numFmtId="164" fontId="14" fillId="0" borderId="20" xfId="7" applyNumberFormat="1" applyFont="1" applyBorder="1" applyAlignment="1">
      <alignment horizontal="left" vertical="center" wrapText="1" indent="1"/>
    </xf>
    <xf numFmtId="164" fontId="14" fillId="0" borderId="19" xfId="7" applyNumberFormat="1" applyFont="1" applyBorder="1" applyAlignment="1">
      <alignment vertical="center"/>
    </xf>
    <xf numFmtId="164" fontId="14" fillId="0" borderId="23" xfId="7" applyNumberFormat="1" applyFont="1" applyBorder="1" applyAlignment="1">
      <alignment vertical="center"/>
    </xf>
    <xf numFmtId="164" fontId="13" fillId="0" borderId="20" xfId="7" applyNumberFormat="1" applyFont="1" applyBorder="1" applyAlignment="1">
      <alignment vertical="center"/>
    </xf>
    <xf numFmtId="164" fontId="16" fillId="0" borderId="20" xfId="7" applyNumberFormat="1" applyFont="1" applyBorder="1" applyAlignment="1">
      <alignment vertical="center" wrapText="1"/>
    </xf>
    <xf numFmtId="164" fontId="16" fillId="0" borderId="24" xfId="7" applyNumberFormat="1" applyFont="1" applyBorder="1" applyAlignment="1">
      <alignment vertical="center" wrapText="1"/>
    </xf>
    <xf numFmtId="164" fontId="16" fillId="0" borderId="20" xfId="7" applyNumberFormat="1" applyFont="1" applyFill="1" applyBorder="1" applyAlignment="1">
      <alignment vertical="center" wrapText="1"/>
    </xf>
    <xf numFmtId="164" fontId="13" fillId="0" borderId="23" xfId="7" applyNumberFormat="1" applyFont="1" applyFill="1" applyBorder="1" applyAlignment="1">
      <alignment horizontal="center" wrapText="1"/>
    </xf>
    <xf numFmtId="165" fontId="13" fillId="0" borderId="23" xfId="1" applyNumberFormat="1" applyFont="1" applyBorder="1" applyAlignment="1">
      <alignment wrapText="1"/>
    </xf>
    <xf numFmtId="0" fontId="13" fillId="0" borderId="20" xfId="1" applyFont="1" applyBorder="1"/>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center"/>
    </xf>
    <xf numFmtId="0" fontId="24" fillId="0" borderId="0" xfId="0" applyFont="1" applyAlignment="1">
      <alignment wrapText="1"/>
    </xf>
    <xf numFmtId="0" fontId="22" fillId="0" borderId="0" xfId="0" applyFont="1"/>
    <xf numFmtId="0" fontId="21" fillId="0" borderId="0" xfId="0" applyFont="1"/>
    <xf numFmtId="0" fontId="25" fillId="0" borderId="0" xfId="0" applyFont="1"/>
    <xf numFmtId="0" fontId="21" fillId="0" borderId="0" xfId="2" applyFont="1" applyAlignment="1">
      <alignment vertical="center" wrapText="1"/>
    </xf>
    <xf numFmtId="164" fontId="13" fillId="0" borderId="20" xfId="7" applyNumberFormat="1" applyFont="1" applyFill="1" applyBorder="1" applyAlignment="1">
      <alignment horizontal="center" wrapText="1"/>
    </xf>
    <xf numFmtId="165" fontId="13" fillId="0" borderId="20" xfId="1" applyNumberFormat="1" applyFont="1" applyBorder="1" applyAlignment="1">
      <alignment wrapText="1"/>
    </xf>
    <xf numFmtId="164" fontId="0" fillId="0" borderId="0" xfId="0" applyNumberFormat="1"/>
    <xf numFmtId="166" fontId="26" fillId="0" borderId="37" xfId="0" applyNumberFormat="1" applyFont="1" applyBorder="1"/>
    <xf numFmtId="166" fontId="22" fillId="0" borderId="0" xfId="0" applyNumberFormat="1" applyFont="1" applyAlignment="1">
      <alignment wrapText="1"/>
    </xf>
    <xf numFmtId="164" fontId="14" fillId="0" borderId="0" xfId="0" applyNumberFormat="1" applyFont="1"/>
    <xf numFmtId="0" fontId="2" fillId="0" borderId="0" xfId="0" applyFont="1"/>
    <xf numFmtId="8" fontId="4" fillId="0" borderId="0" xfId="0" applyNumberFormat="1" applyFont="1"/>
    <xf numFmtId="164" fontId="0" fillId="0" borderId="0" xfId="7" applyNumberFormat="1" applyFont="1" applyFill="1" applyBorder="1"/>
    <xf numFmtId="164" fontId="14" fillId="0" borderId="20" xfId="3" applyNumberFormat="1" applyFont="1" applyBorder="1"/>
    <xf numFmtId="164" fontId="14" fillId="0" borderId="22" xfId="3" applyNumberFormat="1" applyFont="1" applyFill="1" applyBorder="1"/>
    <xf numFmtId="164" fontId="14" fillId="0" borderId="19" xfId="3" applyNumberFormat="1" applyFont="1" applyBorder="1"/>
    <xf numFmtId="164" fontId="14" fillId="0" borderId="23" xfId="3" applyNumberFormat="1" applyFont="1" applyBorder="1"/>
    <xf numFmtId="164" fontId="14" fillId="5" borderId="20" xfId="3" applyNumberFormat="1" applyFont="1" applyFill="1" applyBorder="1"/>
    <xf numFmtId="164" fontId="14" fillId="0" borderId="24" xfId="3" applyNumberFormat="1" applyFont="1" applyFill="1" applyBorder="1"/>
    <xf numFmtId="164" fontId="14" fillId="5" borderId="24" xfId="3" applyNumberFormat="1" applyFont="1" applyFill="1" applyBorder="1"/>
    <xf numFmtId="164" fontId="14" fillId="0" borderId="20" xfId="3" applyNumberFormat="1" applyFont="1" applyFill="1" applyBorder="1"/>
    <xf numFmtId="164" fontId="14" fillId="0" borderId="20" xfId="3" applyNumberFormat="1" applyFont="1" applyBorder="1"/>
    <xf numFmtId="164" fontId="14" fillId="0" borderId="19" xfId="3" applyNumberFormat="1" applyFont="1" applyBorder="1"/>
    <xf numFmtId="164" fontId="14" fillId="0" borderId="19" xfId="3" applyNumberFormat="1" applyFont="1" applyFill="1" applyBorder="1"/>
    <xf numFmtId="164" fontId="14" fillId="0" borderId="19" xfId="3" applyNumberFormat="1" applyFont="1" applyFill="1" applyBorder="1"/>
    <xf numFmtId="164" fontId="14" fillId="0" borderId="23" xfId="3" applyNumberFormat="1" applyFont="1" applyFill="1" applyBorder="1"/>
    <xf numFmtId="164" fontId="14" fillId="0" borderId="20" xfId="3" applyNumberFormat="1" applyFont="1" applyBorder="1"/>
    <xf numFmtId="164" fontId="14" fillId="0" borderId="23" xfId="3" applyNumberFormat="1" applyFont="1" applyBorder="1"/>
    <xf numFmtId="164" fontId="14" fillId="0" borderId="20" xfId="3" applyNumberFormat="1" applyFont="1" applyBorder="1"/>
    <xf numFmtId="164" fontId="14" fillId="0" borderId="20" xfId="3" applyNumberFormat="1" applyFont="1" applyBorder="1"/>
    <xf numFmtId="164" fontId="14" fillId="0" borderId="20" xfId="3" applyNumberFormat="1" applyFont="1" applyFill="1" applyBorder="1"/>
    <xf numFmtId="164" fontId="14" fillId="0" borderId="19" xfId="3" applyNumberFormat="1" applyFont="1" applyFill="1" applyBorder="1"/>
    <xf numFmtId="164" fontId="14" fillId="0" borderId="23" xfId="3" applyNumberFormat="1" applyFont="1" applyBorder="1"/>
    <xf numFmtId="164" fontId="14" fillId="0" borderId="23" xfId="3" applyNumberFormat="1" applyFont="1" applyFill="1" applyBorder="1"/>
    <xf numFmtId="166" fontId="14" fillId="0" borderId="23" xfId="3" applyNumberFormat="1" applyFont="1" applyFill="1" applyBorder="1"/>
    <xf numFmtId="164" fontId="14" fillId="5" borderId="20" xfId="3" applyNumberFormat="1" applyFont="1" applyFill="1" applyBorder="1"/>
    <xf numFmtId="164" fontId="14" fillId="5" borderId="24" xfId="3" applyNumberFormat="1" applyFont="1" applyFill="1" applyBorder="1"/>
    <xf numFmtId="164" fontId="14" fillId="0" borderId="24" xfId="3" applyNumberFormat="1" applyFont="1" applyFill="1" applyBorder="1"/>
    <xf numFmtId="164" fontId="2" fillId="0" borderId="3" xfId="3" applyNumberFormat="1" applyFont="1" applyBorder="1"/>
    <xf numFmtId="164" fontId="14" fillId="0" borderId="20" xfId="3" applyNumberFormat="1" applyFont="1" applyBorder="1"/>
    <xf numFmtId="164" fontId="14" fillId="0" borderId="19" xfId="3" applyNumberFormat="1" applyFont="1" applyBorder="1"/>
    <xf numFmtId="164" fontId="14" fillId="0" borderId="19" xfId="3" applyNumberFormat="1" applyFont="1" applyFill="1" applyBorder="1"/>
    <xf numFmtId="164" fontId="14" fillId="0" borderId="20" xfId="3" applyNumberFormat="1" applyFont="1" applyBorder="1"/>
    <xf numFmtId="164" fontId="14" fillId="0" borderId="20" xfId="3" applyNumberFormat="1" applyFont="1" applyFill="1" applyBorder="1"/>
    <xf numFmtId="164" fontId="14" fillId="0" borderId="19" xfId="3" applyNumberFormat="1" applyFont="1" applyFill="1" applyBorder="1"/>
    <xf numFmtId="164" fontId="14" fillId="0" borderId="23" xfId="3" applyNumberFormat="1" applyFont="1" applyBorder="1"/>
    <xf numFmtId="164" fontId="14" fillId="0" borderId="23" xfId="3" applyNumberFormat="1" applyFont="1" applyFill="1" applyBorder="1"/>
    <xf numFmtId="6" fontId="14" fillId="0" borderId="20" xfId="0" applyNumberFormat="1" applyFont="1" applyBorder="1"/>
    <xf numFmtId="6" fontId="14" fillId="0" borderId="38" xfId="0" applyNumberFormat="1" applyFont="1" applyBorder="1"/>
    <xf numFmtId="164" fontId="14" fillId="5" borderId="20" xfId="3" applyNumberFormat="1" applyFont="1" applyFill="1" applyBorder="1"/>
    <xf numFmtId="164" fontId="14" fillId="5" borderId="24" xfId="3" applyNumberFormat="1" applyFont="1" applyFill="1" applyBorder="1"/>
    <xf numFmtId="164" fontId="14" fillId="0" borderId="24" xfId="3" applyNumberFormat="1" applyFont="1" applyFill="1" applyBorder="1"/>
    <xf numFmtId="0" fontId="22" fillId="0" borderId="0" xfId="0" applyFont="1" applyAlignment="1">
      <alignment wrapText="1"/>
    </xf>
    <xf numFmtId="164" fontId="2" fillId="0" borderId="3" xfId="3" applyNumberFormat="1" applyFont="1" applyBorder="1"/>
    <xf numFmtId="164" fontId="14" fillId="0" borderId="20" xfId="3" applyNumberFormat="1" applyFont="1" applyBorder="1"/>
    <xf numFmtId="164" fontId="14" fillId="0" borderId="19" xfId="3" applyNumberFormat="1" applyFont="1" applyBorder="1"/>
    <xf numFmtId="164" fontId="14" fillId="0" borderId="19" xfId="3" applyNumberFormat="1" applyFont="1" applyFill="1" applyBorder="1"/>
    <xf numFmtId="164" fontId="14" fillId="0" borderId="20" xfId="3" applyNumberFormat="1" applyFont="1" applyBorder="1"/>
    <xf numFmtId="164" fontId="14" fillId="0" borderId="20" xfId="3" applyNumberFormat="1" applyFont="1" applyFill="1" applyBorder="1"/>
    <xf numFmtId="164" fontId="14" fillId="0" borderId="19" xfId="3" applyNumberFormat="1" applyFont="1" applyBorder="1"/>
    <xf numFmtId="164" fontId="14" fillId="0" borderId="19" xfId="3" applyNumberFormat="1" applyFont="1" applyFill="1" applyBorder="1"/>
    <xf numFmtId="164" fontId="14" fillId="0" borderId="22" xfId="3" applyNumberFormat="1" applyFont="1" applyFill="1" applyBorder="1"/>
    <xf numFmtId="164" fontId="14" fillId="0" borderId="23" xfId="3" applyNumberFormat="1" applyFont="1" applyBorder="1"/>
    <xf numFmtId="164" fontId="14" fillId="0" borderId="23" xfId="3" applyNumberFormat="1" applyFont="1" applyFill="1" applyBorder="1"/>
    <xf numFmtId="164" fontId="14" fillId="0" borderId="20" xfId="3" applyNumberFormat="1" applyFont="1" applyBorder="1"/>
    <xf numFmtId="164" fontId="14" fillId="0" borderId="20" xfId="3" applyNumberFormat="1" applyFont="1" applyFill="1" applyBorder="1"/>
    <xf numFmtId="164" fontId="14" fillId="0" borderId="19" xfId="3" applyNumberFormat="1" applyFont="1" applyFill="1" applyBorder="1"/>
    <xf numFmtId="164" fontId="14" fillId="0" borderId="23" xfId="3" applyNumberFormat="1" applyFont="1" applyBorder="1"/>
    <xf numFmtId="164" fontId="14" fillId="0" borderId="23" xfId="3" applyNumberFormat="1" applyFont="1" applyFill="1" applyBorder="1"/>
    <xf numFmtId="164" fontId="14" fillId="5" borderId="20" xfId="3" applyNumberFormat="1" applyFont="1" applyFill="1" applyBorder="1"/>
    <xf numFmtId="164" fontId="14" fillId="5" borderId="24" xfId="3" applyNumberFormat="1" applyFont="1" applyFill="1" applyBorder="1"/>
    <xf numFmtId="0" fontId="27" fillId="0" borderId="0" xfId="0" applyFont="1" applyBorder="1" applyAlignment="1">
      <alignment horizontal="left" vertical="top" wrapText="1"/>
    </xf>
    <xf numFmtId="164" fontId="14" fillId="0" borderId="20" xfId="3" applyNumberFormat="1" applyFont="1" applyBorder="1"/>
    <xf numFmtId="164" fontId="14" fillId="0" borderId="19" xfId="3" applyNumberFormat="1" applyFont="1" applyBorder="1"/>
    <xf numFmtId="166" fontId="14" fillId="0" borderId="20" xfId="3" applyNumberFormat="1" applyFont="1" applyBorder="1"/>
    <xf numFmtId="164" fontId="14" fillId="0" borderId="20" xfId="3" applyNumberFormat="1" applyFont="1" applyBorder="1"/>
    <xf numFmtId="164" fontId="14" fillId="0" borderId="19" xfId="3" applyNumberFormat="1" applyFont="1" applyBorder="1"/>
    <xf numFmtId="164" fontId="14" fillId="0" borderId="20" xfId="1" applyNumberFormat="1" applyFont="1" applyBorder="1"/>
    <xf numFmtId="164" fontId="14" fillId="0" borderId="23" xfId="3" applyNumberFormat="1" applyFont="1" applyBorder="1"/>
    <xf numFmtId="166" fontId="14" fillId="0" borderId="20" xfId="3" applyNumberFormat="1" applyFont="1" applyBorder="1"/>
    <xf numFmtId="166" fontId="14" fillId="0" borderId="19" xfId="3" applyNumberFormat="1" applyFont="1" applyBorder="1"/>
    <xf numFmtId="165" fontId="14" fillId="0" borderId="23" xfId="3" applyNumberFormat="1" applyFont="1" applyBorder="1"/>
    <xf numFmtId="165" fontId="14" fillId="0" borderId="20" xfId="1" applyNumberFormat="1" applyFont="1" applyBorder="1"/>
    <xf numFmtId="166" fontId="14" fillId="0" borderId="20" xfId="1" applyNumberFormat="1" applyFont="1" applyBorder="1"/>
    <xf numFmtId="0" fontId="0" fillId="0" borderId="0" xfId="0"/>
    <xf numFmtId="0" fontId="21" fillId="0" borderId="0" xfId="0" applyFont="1" applyAlignment="1">
      <alignment wrapText="1"/>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4" fillId="0" borderId="33" xfId="0" applyFont="1" applyBorder="1" applyAlignment="1">
      <alignment horizontal="left" vertical="center"/>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18" xfId="0" applyFont="1" applyBorder="1" applyAlignment="1">
      <alignment horizontal="left" vertical="center" wrapText="1"/>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4" fillId="0" borderId="18" xfId="0" applyFont="1" applyBorder="1" applyAlignment="1">
      <alignment horizontal="left" vertical="center"/>
    </xf>
    <xf numFmtId="0" fontId="16" fillId="0" borderId="19" xfId="0" applyFont="1" applyBorder="1" applyAlignment="1">
      <alignment vertical="center" wrapText="1"/>
    </xf>
    <xf numFmtId="0" fontId="13" fillId="7" borderId="34" xfId="0" applyFont="1" applyFill="1" applyBorder="1" applyAlignment="1">
      <alignment horizontal="left" vertical="center"/>
    </xf>
    <xf numFmtId="0" fontId="13" fillId="7" borderId="35" xfId="0" applyFont="1" applyFill="1" applyBorder="1" applyAlignment="1">
      <alignment horizontal="left" vertical="center"/>
    </xf>
    <xf numFmtId="0" fontId="13" fillId="7" borderId="36" xfId="0" applyFont="1" applyFill="1" applyBorder="1" applyAlignment="1">
      <alignment horizontal="left" vertical="center"/>
    </xf>
    <xf numFmtId="0" fontId="14" fillId="0" borderId="19" xfId="2" applyFont="1" applyBorder="1" applyAlignment="1">
      <alignment vertical="center" wrapText="1"/>
    </xf>
    <xf numFmtId="0" fontId="16" fillId="0" borderId="19" xfId="2" applyFont="1" applyBorder="1" applyAlignment="1">
      <alignment vertical="center" wrapText="1"/>
    </xf>
    <xf numFmtId="0" fontId="10" fillId="0" borderId="7" xfId="1" applyFont="1" applyBorder="1" applyAlignment="1">
      <alignment horizontal="center"/>
    </xf>
    <xf numFmtId="0" fontId="10" fillId="0" borderId="8" xfId="1" applyFont="1" applyBorder="1" applyAlignment="1">
      <alignment horizontal="center"/>
    </xf>
    <xf numFmtId="0" fontId="10" fillId="0" borderId="9" xfId="1" applyFont="1" applyBorder="1" applyAlignment="1">
      <alignment horizontal="center"/>
    </xf>
    <xf numFmtId="0" fontId="11" fillId="0" borderId="10" xfId="2" applyFont="1" applyBorder="1" applyAlignment="1">
      <alignment horizontal="center"/>
    </xf>
    <xf numFmtId="0" fontId="11" fillId="0" borderId="0" xfId="2" applyFont="1" applyAlignment="1">
      <alignment horizontal="center"/>
    </xf>
    <xf numFmtId="0" fontId="12" fillId="0" borderId="0" xfId="2" applyFont="1" applyAlignment="1">
      <alignment horizontal="center"/>
    </xf>
    <xf numFmtId="0" fontId="12" fillId="0" borderId="11" xfId="2" applyFont="1" applyBorder="1" applyAlignment="1">
      <alignment horizontal="center"/>
    </xf>
    <xf numFmtId="0" fontId="10" fillId="0" borderId="15" xfId="1" applyFont="1" applyBorder="1" applyAlignment="1">
      <alignment horizontal="center"/>
    </xf>
    <xf numFmtId="0" fontId="10" fillId="0" borderId="28" xfId="1" applyFont="1" applyBorder="1" applyAlignment="1">
      <alignment horizontal="center"/>
    </xf>
    <xf numFmtId="0" fontId="10" fillId="0" borderId="29" xfId="1" applyFont="1" applyBorder="1" applyAlignment="1">
      <alignment horizontal="center"/>
    </xf>
    <xf numFmtId="0" fontId="13" fillId="7" borderId="30" xfId="1" applyFont="1" applyFill="1" applyBorder="1" applyAlignment="1">
      <alignment horizontal="left" vertical="center" wrapText="1"/>
    </xf>
    <xf numFmtId="0" fontId="13" fillId="7" borderId="21" xfId="1" applyFont="1" applyFill="1" applyBorder="1" applyAlignment="1">
      <alignment horizontal="left" vertical="center" wrapText="1"/>
    </xf>
    <xf numFmtId="0" fontId="14" fillId="0" borderId="20" xfId="2" applyFont="1" applyBorder="1" applyAlignment="1">
      <alignment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18" xfId="0" applyFont="1" applyBorder="1" applyAlignment="1">
      <alignment horizontal="center" vertical="center"/>
    </xf>
    <xf numFmtId="0" fontId="14" fillId="0" borderId="0" xfId="2" applyFont="1" applyAlignment="1">
      <alignment horizontal="left" wrapText="1"/>
    </xf>
    <xf numFmtId="0" fontId="27" fillId="0" borderId="1" xfId="0" applyFont="1" applyBorder="1" applyAlignment="1">
      <alignment horizontal="left" vertical="top" wrapText="1"/>
    </xf>
    <xf numFmtId="0" fontId="27" fillId="0" borderId="39" xfId="0" applyFont="1" applyBorder="1" applyAlignment="1">
      <alignment horizontal="left" vertical="top" wrapText="1"/>
    </xf>
    <xf numFmtId="0" fontId="3" fillId="0" borderId="7" xfId="1" applyFont="1" applyBorder="1" applyAlignment="1">
      <alignment horizontal="center"/>
    </xf>
    <xf numFmtId="0" fontId="3" fillId="0" borderId="8" xfId="1" applyFont="1" applyBorder="1" applyAlignment="1">
      <alignment horizontal="center"/>
    </xf>
    <xf numFmtId="0" fontId="3" fillId="0" borderId="9" xfId="1" applyFont="1" applyBorder="1" applyAlignment="1">
      <alignment horizontal="center"/>
    </xf>
    <xf numFmtId="0" fontId="6" fillId="0" borderId="10" xfId="2" applyFont="1" applyBorder="1" applyAlignment="1">
      <alignment horizontal="center"/>
    </xf>
    <xf numFmtId="0" fontId="6" fillId="0" borderId="0" xfId="2" applyFont="1" applyAlignment="1">
      <alignment horizontal="center"/>
    </xf>
    <xf numFmtId="0" fontId="7" fillId="0" borderId="0" xfId="2" applyFont="1" applyAlignment="1">
      <alignment horizontal="center"/>
    </xf>
    <xf numFmtId="0" fontId="7" fillId="0" borderId="11" xfId="2" applyFont="1" applyBorder="1" applyAlignment="1">
      <alignment horizontal="center"/>
    </xf>
    <xf numFmtId="0" fontId="3" fillId="0" borderId="12" xfId="1" applyFont="1" applyBorder="1" applyAlignment="1">
      <alignment horizontal="center"/>
    </xf>
    <xf numFmtId="0" fontId="3" fillId="0" borderId="1" xfId="1" applyFont="1" applyBorder="1" applyAlignment="1">
      <alignment horizontal="center"/>
    </xf>
    <xf numFmtId="0" fontId="3" fillId="0" borderId="13" xfId="1" applyFont="1" applyBorder="1" applyAlignment="1">
      <alignment horizontal="center"/>
    </xf>
    <xf numFmtId="0" fontId="3" fillId="0" borderId="7" xfId="1" applyFont="1" applyBorder="1" applyAlignment="1">
      <alignment horizontal="center" wrapText="1"/>
    </xf>
    <xf numFmtId="0" fontId="3" fillId="0" borderId="14" xfId="1" applyFont="1" applyBorder="1" applyAlignment="1">
      <alignment horizontal="center" wrapText="1"/>
    </xf>
    <xf numFmtId="0" fontId="6" fillId="0" borderId="17" xfId="2" applyFont="1" applyBorder="1" applyAlignment="1">
      <alignment horizontal="center"/>
    </xf>
    <xf numFmtId="0" fontId="6" fillId="0" borderId="18" xfId="2" applyFont="1" applyBorder="1" applyAlignment="1">
      <alignment horizontal="center"/>
    </xf>
    <xf numFmtId="0" fontId="3" fillId="0" borderId="15" xfId="1" applyFont="1" applyBorder="1" applyAlignment="1">
      <alignment horizontal="center"/>
    </xf>
    <xf numFmtId="0" fontId="3" fillId="0" borderId="16" xfId="1" applyFont="1" applyBorder="1" applyAlignment="1">
      <alignment horizontal="center"/>
    </xf>
  </cellXfs>
  <cellStyles count="9">
    <cellStyle name="Currency" xfId="7" builtinId="4"/>
    <cellStyle name="Currency 2" xfId="3" xr:uid="{259A4C4C-1A48-40A7-B338-FF7821FE097B}"/>
    <cellStyle name="Normal" xfId="0" builtinId="0"/>
    <cellStyle name="Normal 135" xfId="5" xr:uid="{D56F1ED8-993C-46CA-8B5C-821277F79110}"/>
    <cellStyle name="Normal 14" xfId="2" xr:uid="{64DCE539-10DF-431A-B147-46504F32C022}"/>
    <cellStyle name="Normal 2" xfId="8" xr:uid="{07188DFD-8F93-44E5-93AA-4152BA0DDCB2}"/>
    <cellStyle name="Normal 2 2 2" xfId="1" xr:uid="{928CA17F-D57C-402B-9434-20FA9B329E5F}"/>
    <cellStyle name="Normal 2 2 2 2" xfId="6" xr:uid="{9772965C-75B0-48F7-B32F-49D7AC486914}"/>
    <cellStyle name="Percent 10" xfId="4" xr:uid="{B4BFBA0F-6069-473F-841D-98A754AFC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by/AppData/Local/Microsoft/Windows/Temporary%20Internet%20Files/Content.Outlook/DOYUAX25/PGE%20Table%2010%20December%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G&amp;E"/>
      <sheetName val="Sheet3"/>
    </sheetNames>
    <sheetDataSet>
      <sheetData sheetId="0">
        <row r="2">
          <cell r="A2">
            <v>13818</v>
          </cell>
        </row>
      </sheetData>
      <sheetData sheetId="1"/>
      <sheetData sheetId="2">
        <row r="1">
          <cell r="C1" t="str">
            <v>HEAP/LiHeap Application Assistance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A27D-2D37-4097-907A-4A07FA85FB70}">
  <sheetPr>
    <pageSetUpPr fitToPage="1"/>
  </sheetPr>
  <dimension ref="B1:K59"/>
  <sheetViews>
    <sheetView tabSelected="1" zoomScale="70" zoomScaleNormal="70" workbookViewId="0">
      <pane xSplit="2" ySplit="5" topLeftCell="C24" activePane="bottomRight" state="frozen"/>
      <selection activeCell="B1" sqref="B1:E1"/>
      <selection pane="bottomLeft" activeCell="B1" sqref="B1:E1"/>
      <selection pane="topRight" activeCell="B1" sqref="B1:E1"/>
      <selection pane="bottomRight" activeCell="B70" sqref="B70"/>
    </sheetView>
  </sheetViews>
  <sheetFormatPr defaultRowHeight="12.75" x14ac:dyDescent="0.15"/>
  <cols>
    <col min="1" max="1" width="4.1796875" customWidth="1"/>
    <col min="2" max="2" width="79.29296875" style="8" customWidth="1"/>
    <col min="3" max="4" width="31.6875" style="72" customWidth="1"/>
    <col min="5" max="5" width="27.9140625" customWidth="1"/>
    <col min="6" max="6" width="46.1171875" style="96" customWidth="1"/>
    <col min="7" max="10" width="9.3046875" customWidth="1"/>
  </cols>
  <sheetData>
    <row r="1" spans="2:6" ht="18" x14ac:dyDescent="0.2">
      <c r="B1" s="196" t="s">
        <v>0</v>
      </c>
      <c r="C1" s="197"/>
      <c r="D1" s="197"/>
      <c r="E1" s="198"/>
    </row>
    <row r="2" spans="2:6" ht="18" x14ac:dyDescent="0.2">
      <c r="B2" s="199" t="s">
        <v>52</v>
      </c>
      <c r="C2" s="200"/>
      <c r="D2" s="201"/>
      <c r="E2" s="202"/>
    </row>
    <row r="3" spans="2:6" ht="18.75" thickBot="1" x14ac:dyDescent="0.25">
      <c r="B3" s="203" t="s">
        <v>2</v>
      </c>
      <c r="C3" s="204"/>
      <c r="D3" s="204"/>
      <c r="E3" s="205"/>
    </row>
    <row r="4" spans="2:6" ht="26.25" x14ac:dyDescent="0.15">
      <c r="B4" s="10"/>
      <c r="C4" s="53" t="s">
        <v>3</v>
      </c>
      <c r="D4" s="53" t="s">
        <v>4</v>
      </c>
      <c r="E4" s="11" t="s">
        <v>5</v>
      </c>
      <c r="F4" s="93" t="s">
        <v>6</v>
      </c>
    </row>
    <row r="5" spans="2:6" ht="14.25" thickBot="1" x14ac:dyDescent="0.2">
      <c r="B5" s="13" t="s">
        <v>7</v>
      </c>
      <c r="C5" s="54"/>
      <c r="D5" s="55"/>
      <c r="E5" s="14"/>
      <c r="F5" s="93"/>
    </row>
    <row r="6" spans="2:6" ht="30" customHeight="1" x14ac:dyDescent="0.15">
      <c r="B6" s="78" t="s">
        <v>8</v>
      </c>
      <c r="C6" s="116">
        <v>171835066.24499997</v>
      </c>
      <c r="D6" s="115">
        <v>184889812.32999995</v>
      </c>
      <c r="E6" s="17"/>
    </row>
    <row r="7" spans="2:6" ht="30" customHeight="1" x14ac:dyDescent="0.15">
      <c r="B7" s="79" t="s">
        <v>9</v>
      </c>
      <c r="C7" s="117">
        <v>602178.13561209338</v>
      </c>
      <c r="D7" s="118">
        <v>702541.1582141089</v>
      </c>
      <c r="E7" s="19"/>
    </row>
    <row r="8" spans="2:6" ht="30" customHeight="1" thickBot="1" x14ac:dyDescent="0.2">
      <c r="B8" s="20" t="s">
        <v>10</v>
      </c>
      <c r="C8" s="60"/>
      <c r="D8" s="60"/>
      <c r="E8" s="14"/>
    </row>
    <row r="9" spans="2:6" ht="30" customHeight="1" x14ac:dyDescent="0.15">
      <c r="B9" s="80" t="s">
        <v>11</v>
      </c>
      <c r="C9" s="121">
        <v>15804599.744999999</v>
      </c>
      <c r="D9" s="121">
        <v>23017753.434999999</v>
      </c>
      <c r="E9" s="123">
        <v>23204585.864999998</v>
      </c>
    </row>
    <row r="10" spans="2:6" ht="30" customHeight="1" x14ac:dyDescent="0.15">
      <c r="B10" s="81" t="s">
        <v>12</v>
      </c>
      <c r="C10" s="121">
        <v>0</v>
      </c>
      <c r="D10" s="121">
        <v>46222339.299999997</v>
      </c>
      <c r="E10" s="123">
        <v>57017507</v>
      </c>
    </row>
    <row r="11" spans="2:6" ht="30" customHeight="1" x14ac:dyDescent="0.15">
      <c r="B11" s="82" t="s">
        <v>13</v>
      </c>
      <c r="C11" s="121">
        <v>55970.36</v>
      </c>
      <c r="D11" s="119">
        <v>516727.27</v>
      </c>
      <c r="E11" s="19"/>
    </row>
    <row r="12" spans="2:6" ht="30" customHeight="1" thickBot="1" x14ac:dyDescent="0.2">
      <c r="B12" s="83" t="s">
        <v>14</v>
      </c>
      <c r="C12" s="122">
        <v>0</v>
      </c>
      <c r="D12" s="120">
        <v>0</v>
      </c>
      <c r="E12" s="14"/>
    </row>
    <row r="13" spans="2:6" ht="30" customHeight="1" x14ac:dyDescent="0.15">
      <c r="B13" s="56" t="s">
        <v>15</v>
      </c>
      <c r="C13" s="56">
        <f>SUM(C9,C11,C12)</f>
        <v>15860570.104999999</v>
      </c>
      <c r="D13" s="56">
        <f>SUM(D9,D11,D12)</f>
        <v>23534480.704999998</v>
      </c>
      <c r="E13" s="17"/>
    </row>
    <row r="14" spans="2:6" ht="30" customHeight="1" thickBot="1" x14ac:dyDescent="0.2">
      <c r="B14" s="13" t="s">
        <v>16</v>
      </c>
      <c r="C14" s="54"/>
      <c r="D14" s="55"/>
      <c r="E14" s="14"/>
    </row>
    <row r="15" spans="2:6" ht="30" customHeight="1" x14ac:dyDescent="0.15">
      <c r="B15" s="78" t="s">
        <v>17</v>
      </c>
      <c r="C15" s="124">
        <v>0</v>
      </c>
      <c r="D15" s="125">
        <v>0</v>
      </c>
      <c r="E15" s="125"/>
    </row>
    <row r="16" spans="2:6" ht="30" customHeight="1" x14ac:dyDescent="0.15">
      <c r="B16" s="82" t="s">
        <v>18</v>
      </c>
      <c r="C16" s="126">
        <v>17355.490000000002</v>
      </c>
      <c r="D16" s="126">
        <v>31505.74</v>
      </c>
      <c r="E16" s="126">
        <v>43000</v>
      </c>
    </row>
    <row r="17" spans="2:11" ht="30" customHeight="1" thickBot="1" x14ac:dyDescent="0.2">
      <c r="B17" s="83" t="s">
        <v>19</v>
      </c>
      <c r="C17" s="127">
        <v>36158.21</v>
      </c>
      <c r="D17" s="128">
        <v>40762.230000000003</v>
      </c>
      <c r="E17" s="129">
        <v>83000</v>
      </c>
    </row>
    <row r="18" spans="2:11" ht="30" customHeight="1" x14ac:dyDescent="0.15">
      <c r="B18" s="84" t="s">
        <v>20</v>
      </c>
      <c r="C18" s="64">
        <f>SUM(C15:C17)</f>
        <v>53513.7</v>
      </c>
      <c r="D18" s="64">
        <f>SUM(D15:D17)</f>
        <v>72267.97</v>
      </c>
      <c r="E18" s="64">
        <f>SUM(E15:E17)</f>
        <v>126000</v>
      </c>
    </row>
    <row r="19" spans="2:11" ht="30" customHeight="1" thickBot="1" x14ac:dyDescent="0.2">
      <c r="B19" s="13" t="s">
        <v>21</v>
      </c>
      <c r="C19" s="54"/>
      <c r="D19" s="55"/>
      <c r="E19" s="15"/>
    </row>
    <row r="20" spans="2:11" ht="30" customHeight="1" x14ac:dyDescent="0.15">
      <c r="B20" s="85" t="s">
        <v>22</v>
      </c>
      <c r="C20" s="56">
        <v>0</v>
      </c>
      <c r="D20" s="56">
        <v>0</v>
      </c>
      <c r="E20" s="25"/>
    </row>
    <row r="21" spans="2:11" ht="30" customHeight="1" thickBot="1" x14ac:dyDescent="0.2">
      <c r="B21" s="26" t="s">
        <v>23</v>
      </c>
      <c r="C21" s="60"/>
      <c r="D21" s="60"/>
      <c r="E21" s="21"/>
    </row>
    <row r="22" spans="2:11" ht="30" customHeight="1" x14ac:dyDescent="0.15">
      <c r="B22" s="85" t="s">
        <v>24</v>
      </c>
      <c r="C22" s="130">
        <v>1201323</v>
      </c>
      <c r="D22" s="130">
        <v>3683299.4</v>
      </c>
      <c r="E22" s="27"/>
    </row>
    <row r="23" spans="2:11" ht="30" customHeight="1" x14ac:dyDescent="0.15">
      <c r="B23" s="86" t="s">
        <v>25</v>
      </c>
      <c r="C23" s="132">
        <v>1550987.32</v>
      </c>
      <c r="D23" s="131">
        <v>1303761.42</v>
      </c>
      <c r="E23" s="29"/>
    </row>
    <row r="24" spans="2:11" ht="30" customHeight="1" thickBot="1" x14ac:dyDescent="0.2">
      <c r="B24" s="13" t="s">
        <v>26</v>
      </c>
      <c r="C24" s="67"/>
      <c r="D24" s="67"/>
      <c r="E24" s="30"/>
    </row>
    <row r="25" spans="2:11" ht="30" customHeight="1" x14ac:dyDescent="0.15">
      <c r="B25" s="85" t="s">
        <v>27</v>
      </c>
      <c r="C25" s="68">
        <f>C6+C13-SUM(C18,C20,C22,C23)</f>
        <v>184889812.32999995</v>
      </c>
      <c r="D25" s="68">
        <f>D6+D13-SUM(D18,D20,D22,D23)</f>
        <v>203364964.24499997</v>
      </c>
      <c r="E25" s="32"/>
    </row>
    <row r="26" spans="2:11" ht="30" customHeight="1" thickBot="1" x14ac:dyDescent="0.2">
      <c r="B26" s="85" t="s">
        <v>28</v>
      </c>
      <c r="C26" s="69">
        <f>C7-C20</f>
        <v>602178.13561209338</v>
      </c>
      <c r="D26" s="69">
        <f>D7-D20</f>
        <v>702541.1582141089</v>
      </c>
      <c r="E26" s="33"/>
    </row>
    <row r="27" spans="2:11" ht="14.25" thickBot="1" x14ac:dyDescent="0.2">
      <c r="B27" s="34"/>
      <c r="C27" s="70"/>
      <c r="D27" s="70"/>
      <c r="E27" s="36"/>
    </row>
    <row r="28" spans="2:11" s="9" customFormat="1" ht="15" thickBot="1" x14ac:dyDescent="0.2">
      <c r="B28" s="206" t="s">
        <v>29</v>
      </c>
      <c r="C28" s="207"/>
      <c r="D28" s="207"/>
      <c r="E28" s="207"/>
      <c r="F28" s="97"/>
    </row>
    <row r="29" spans="2:11" s="9" customFormat="1" ht="14.45" customHeight="1" x14ac:dyDescent="0.15">
      <c r="B29" s="208" t="s">
        <v>30</v>
      </c>
      <c r="C29" s="208"/>
      <c r="D29" s="208"/>
      <c r="E29" s="208"/>
      <c r="F29" s="97"/>
    </row>
    <row r="30" spans="2:11" s="9" customFormat="1" ht="14.45" customHeight="1" x14ac:dyDescent="0.15">
      <c r="B30" s="195" t="s">
        <v>31</v>
      </c>
      <c r="C30" s="195"/>
      <c r="D30" s="195"/>
      <c r="E30" s="195"/>
      <c r="F30" s="98"/>
      <c r="G30" s="39"/>
      <c r="H30" s="39"/>
      <c r="I30" s="39"/>
      <c r="J30" s="39"/>
      <c r="K30" s="39"/>
    </row>
    <row r="31" spans="2:11" s="9" customFormat="1" ht="14.45" customHeight="1" x14ac:dyDescent="0.15">
      <c r="B31" s="194" t="s">
        <v>32</v>
      </c>
      <c r="C31" s="194"/>
      <c r="D31" s="194"/>
      <c r="E31" s="194"/>
      <c r="F31" s="97"/>
    </row>
    <row r="32" spans="2:11" s="9" customFormat="1" ht="14.45" customHeight="1" x14ac:dyDescent="0.15">
      <c r="B32" s="194" t="s">
        <v>33</v>
      </c>
      <c r="C32" s="194"/>
      <c r="D32" s="194"/>
      <c r="E32" s="194"/>
      <c r="F32" s="97"/>
    </row>
    <row r="33" spans="2:6" s="9" customFormat="1" ht="14.45" customHeight="1" x14ac:dyDescent="0.15">
      <c r="B33" s="194" t="s">
        <v>34</v>
      </c>
      <c r="C33" s="194"/>
      <c r="D33" s="194"/>
      <c r="E33" s="194"/>
      <c r="F33" s="97"/>
    </row>
    <row r="34" spans="2:6" s="9" customFormat="1" ht="14.45" customHeight="1" x14ac:dyDescent="0.15">
      <c r="B34" s="190" t="s">
        <v>35</v>
      </c>
      <c r="C34" s="190"/>
      <c r="D34" s="190"/>
      <c r="E34" s="190"/>
      <c r="F34" s="97"/>
    </row>
    <row r="35" spans="2:6" s="9" customFormat="1" ht="14.45" customHeight="1" x14ac:dyDescent="0.15">
      <c r="B35" s="194" t="s">
        <v>36</v>
      </c>
      <c r="C35" s="194"/>
      <c r="D35" s="194"/>
      <c r="E35" s="194"/>
      <c r="F35" s="97"/>
    </row>
    <row r="36" spans="2:6" s="9" customFormat="1" ht="14.45" customHeight="1" x14ac:dyDescent="0.15">
      <c r="B36" s="194" t="s">
        <v>37</v>
      </c>
      <c r="C36" s="194"/>
      <c r="D36" s="194"/>
      <c r="E36" s="194"/>
      <c r="F36" s="97"/>
    </row>
    <row r="37" spans="2:6" s="9" customFormat="1" ht="14.45" customHeight="1" x14ac:dyDescent="0.15">
      <c r="B37" s="194" t="s">
        <v>38</v>
      </c>
      <c r="C37" s="194"/>
      <c r="D37" s="194"/>
      <c r="E37" s="194"/>
      <c r="F37" s="97"/>
    </row>
    <row r="38" spans="2:6" s="9" customFormat="1" ht="14.45" customHeight="1" x14ac:dyDescent="0.15">
      <c r="B38" s="195" t="s">
        <v>39</v>
      </c>
      <c r="C38" s="195"/>
      <c r="D38" s="195"/>
      <c r="E38" s="195"/>
      <c r="F38" s="97"/>
    </row>
    <row r="39" spans="2:6" s="9" customFormat="1" ht="14.45" customHeight="1" x14ac:dyDescent="0.15">
      <c r="B39" s="190" t="s">
        <v>40</v>
      </c>
      <c r="C39" s="190"/>
      <c r="D39" s="190"/>
      <c r="E39" s="190"/>
      <c r="F39" s="97"/>
    </row>
    <row r="40" spans="2:6" s="9" customFormat="1" ht="14.45" customHeight="1" x14ac:dyDescent="0.15">
      <c r="B40" s="190" t="s">
        <v>41</v>
      </c>
      <c r="C40" s="190"/>
      <c r="D40" s="190"/>
      <c r="E40" s="190"/>
      <c r="F40" s="97"/>
    </row>
    <row r="41" spans="2:6" s="9" customFormat="1" ht="14.45" customHeight="1" x14ac:dyDescent="0.15">
      <c r="B41" s="190" t="s">
        <v>42</v>
      </c>
      <c r="C41" s="190"/>
      <c r="D41" s="190"/>
      <c r="E41" s="190"/>
      <c r="F41" s="97"/>
    </row>
    <row r="42" spans="2:6" s="9" customFormat="1" ht="14.45" customHeight="1" x14ac:dyDescent="0.15">
      <c r="B42" s="190" t="s">
        <v>43</v>
      </c>
      <c r="C42" s="190"/>
      <c r="D42" s="190"/>
      <c r="E42" s="190"/>
      <c r="F42" s="97"/>
    </row>
    <row r="43" spans="2:6" s="9" customFormat="1" ht="15" thickBot="1" x14ac:dyDescent="0.2">
      <c r="B43" s="37"/>
      <c r="C43" s="71"/>
      <c r="D43" s="71"/>
      <c r="E43" s="12"/>
      <c r="F43" s="97"/>
    </row>
    <row r="44" spans="2:6" s="9" customFormat="1" ht="15" thickBot="1" x14ac:dyDescent="0.2">
      <c r="B44" s="191" t="s">
        <v>44</v>
      </c>
      <c r="C44" s="192"/>
      <c r="D44" s="192"/>
      <c r="E44" s="193"/>
      <c r="F44" s="97"/>
    </row>
    <row r="45" spans="2:6" s="9" customFormat="1" ht="14.25" x14ac:dyDescent="0.15">
      <c r="B45" s="181" t="s">
        <v>45</v>
      </c>
      <c r="C45" s="182"/>
      <c r="D45" s="182"/>
      <c r="E45" s="183"/>
      <c r="F45" s="97"/>
    </row>
    <row r="46" spans="2:6" s="9" customFormat="1" ht="14.25" x14ac:dyDescent="0.15">
      <c r="B46" s="184" t="s">
        <v>77</v>
      </c>
      <c r="C46" s="185"/>
      <c r="D46" s="185"/>
      <c r="E46" s="186"/>
      <c r="F46" s="97"/>
    </row>
    <row r="47" spans="2:6" s="9" customFormat="1" ht="14.25" x14ac:dyDescent="0.15">
      <c r="B47" s="187" t="s">
        <v>46</v>
      </c>
      <c r="C47" s="188"/>
      <c r="D47" s="188"/>
      <c r="E47" s="189"/>
      <c r="F47" s="97"/>
    </row>
    <row r="48" spans="2:6" s="9" customFormat="1" ht="14.25" x14ac:dyDescent="0.15">
      <c r="B48" s="184" t="s">
        <v>78</v>
      </c>
      <c r="C48" s="185"/>
      <c r="D48" s="185"/>
      <c r="E48" s="186"/>
      <c r="F48" s="97"/>
    </row>
    <row r="49" spans="2:6" s="9" customFormat="1" ht="14.25" x14ac:dyDescent="0.15">
      <c r="B49" s="187" t="s">
        <v>47</v>
      </c>
      <c r="C49" s="188"/>
      <c r="D49" s="188"/>
      <c r="E49" s="189"/>
      <c r="F49" s="97"/>
    </row>
    <row r="50" spans="2:6" s="9" customFormat="1" ht="14.25" x14ac:dyDescent="0.15">
      <c r="B50" s="187" t="s">
        <v>79</v>
      </c>
      <c r="C50" s="188"/>
      <c r="D50" s="188"/>
      <c r="E50" s="189"/>
      <c r="F50" s="97"/>
    </row>
    <row r="51" spans="2:6" ht="13.5" x14ac:dyDescent="0.15">
      <c r="B51" s="187" t="s">
        <v>53</v>
      </c>
      <c r="C51" s="188"/>
      <c r="D51" s="188"/>
      <c r="E51" s="189"/>
    </row>
    <row r="52" spans="2:6" ht="13.5" x14ac:dyDescent="0.15">
      <c r="B52" s="187" t="s">
        <v>80</v>
      </c>
      <c r="C52" s="188"/>
      <c r="D52" s="188"/>
      <c r="E52" s="189"/>
    </row>
    <row r="53" spans="2:6" ht="13.5" x14ac:dyDescent="0.15">
      <c r="B53" s="187" t="s">
        <v>49</v>
      </c>
      <c r="C53" s="188"/>
      <c r="D53" s="188"/>
      <c r="E53" s="189"/>
    </row>
    <row r="54" spans="2:6" ht="13.5" x14ac:dyDescent="0.15">
      <c r="B54" s="187" t="s">
        <v>81</v>
      </c>
      <c r="C54" s="188"/>
      <c r="D54" s="188"/>
      <c r="E54" s="189"/>
    </row>
    <row r="55" spans="2:6" ht="13.5" x14ac:dyDescent="0.15">
      <c r="B55" s="187" t="s">
        <v>50</v>
      </c>
      <c r="C55" s="188"/>
      <c r="D55" s="188"/>
      <c r="E55" s="189"/>
    </row>
    <row r="56" spans="2:6" ht="13.5" x14ac:dyDescent="0.15">
      <c r="B56" s="187" t="s">
        <v>81</v>
      </c>
      <c r="C56" s="188"/>
      <c r="D56" s="188"/>
      <c r="E56" s="189"/>
    </row>
    <row r="59" spans="2:6" x14ac:dyDescent="0.15">
      <c r="B59" s="52" t="s">
        <v>51</v>
      </c>
    </row>
  </sheetData>
  <mergeCells count="31">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 ref="B39:E39"/>
    <mergeCell ref="B40:E40"/>
    <mergeCell ref="B41:E41"/>
    <mergeCell ref="B42:E42"/>
    <mergeCell ref="B44:E44"/>
    <mergeCell ref="B56:E56"/>
    <mergeCell ref="B49:E49"/>
    <mergeCell ref="B50:E50"/>
    <mergeCell ref="B51:E51"/>
    <mergeCell ref="B52:E52"/>
    <mergeCell ref="B53:E53"/>
    <mergeCell ref="B54:E54"/>
    <mergeCell ref="B45:E45"/>
    <mergeCell ref="B46:E46"/>
    <mergeCell ref="B47:E47"/>
    <mergeCell ref="B55:E55"/>
    <mergeCell ref="B48:E48"/>
  </mergeCells>
  <dataValidations count="1">
    <dataValidation type="whole" errorStyle="warning" operator="equal" allowBlank="1" showInputMessage="1" showErrorMessage="1" errorTitle="Start/End Balance" error="End Balance of Prior Reporting Period should be Starting Balance of Current Reporting Period" sqref="D6:D7" xr:uid="{2735E4CE-72F4-4C23-A506-22A561C1D6AA}">
      <formula1>C25</formula1>
    </dataValidation>
  </dataValidations>
  <printOptions headings="1"/>
  <pageMargins left="0.27" right="0.26" top="1" bottom="1" header="0.5" footer="0.5"/>
  <pageSetup scale="59" fitToHeight="0" orientation="portrait" r:id="rId1"/>
  <headerFooter alignWithMargins="0">
    <oddHeader>&amp;C Individual IOU (Table 1) -SOMAH Program IOU Semi-Annual Administrative Expense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4C46D-D0D9-4D1E-A1CD-9DE721F210B2}">
  <sheetPr>
    <pageSetUpPr fitToPage="1"/>
  </sheetPr>
  <dimension ref="B1:K59"/>
  <sheetViews>
    <sheetView zoomScale="70" zoomScaleNormal="70" workbookViewId="0">
      <pane xSplit="2" ySplit="5" topLeftCell="C31" activePane="bottomRight" state="frozen"/>
      <selection activeCell="B70" sqref="B70"/>
      <selection pane="bottomLeft" activeCell="B70" sqref="B70"/>
      <selection pane="topRight" activeCell="B70" sqref="B70"/>
      <selection pane="bottomRight" activeCell="B70" sqref="B70"/>
    </sheetView>
  </sheetViews>
  <sheetFormatPr defaultRowHeight="12.75" x14ac:dyDescent="0.15"/>
  <cols>
    <col min="1" max="1" width="4.1796875" customWidth="1"/>
    <col min="2" max="2" width="79.29296875" style="8" customWidth="1"/>
    <col min="3" max="4" width="31.6875" style="72" customWidth="1"/>
    <col min="5" max="5" width="27.9140625" customWidth="1"/>
    <col min="6" max="6" width="50.5703125" style="91" customWidth="1"/>
    <col min="7" max="7" width="9.3046875" customWidth="1"/>
    <col min="8" max="8" width="12.9453125" bestFit="1" customWidth="1"/>
    <col min="9" max="10" width="9.3046875" customWidth="1"/>
  </cols>
  <sheetData>
    <row r="1" spans="2:9" ht="18" x14ac:dyDescent="0.2">
      <c r="B1" s="196" t="s">
        <v>0</v>
      </c>
      <c r="C1" s="197"/>
      <c r="D1" s="197"/>
      <c r="E1" s="198"/>
    </row>
    <row r="2" spans="2:9" ht="18" x14ac:dyDescent="0.2">
      <c r="B2" s="199" t="s">
        <v>1</v>
      </c>
      <c r="C2" s="200"/>
      <c r="D2" s="201"/>
      <c r="E2" s="202"/>
    </row>
    <row r="3" spans="2:9" ht="18.75" thickBot="1" x14ac:dyDescent="0.25">
      <c r="B3" s="203" t="s">
        <v>2</v>
      </c>
      <c r="C3" s="204"/>
      <c r="D3" s="204"/>
      <c r="E3" s="205"/>
    </row>
    <row r="4" spans="2:9" ht="26.25" x14ac:dyDescent="0.15">
      <c r="B4" s="10"/>
      <c r="C4" s="53" t="s">
        <v>3</v>
      </c>
      <c r="D4" s="53" t="s">
        <v>4</v>
      </c>
      <c r="E4" s="11" t="s">
        <v>5</v>
      </c>
      <c r="F4" s="93" t="s">
        <v>6</v>
      </c>
      <c r="G4" s="12"/>
      <c r="H4" s="12"/>
      <c r="I4" s="12"/>
    </row>
    <row r="5" spans="2:9" ht="14.25" thickBot="1" x14ac:dyDescent="0.2">
      <c r="B5" s="13" t="s">
        <v>7</v>
      </c>
      <c r="C5" s="54"/>
      <c r="D5" s="55"/>
      <c r="E5" s="14"/>
      <c r="F5" s="93"/>
      <c r="G5" s="12"/>
      <c r="H5" s="12"/>
      <c r="I5" s="12"/>
    </row>
    <row r="6" spans="2:9" ht="30" customHeight="1" x14ac:dyDescent="0.15">
      <c r="B6" s="78" t="s">
        <v>8</v>
      </c>
      <c r="C6" s="56">
        <v>52824956.220000006</v>
      </c>
      <c r="D6" s="56">
        <v>70904871.109999999</v>
      </c>
      <c r="E6" s="17"/>
      <c r="F6" s="92"/>
      <c r="G6" s="12"/>
      <c r="H6" s="12"/>
      <c r="I6" s="12"/>
    </row>
    <row r="7" spans="2:9" ht="30" customHeight="1" x14ac:dyDescent="0.15">
      <c r="B7" s="79" t="s">
        <v>9</v>
      </c>
      <c r="C7" s="58">
        <v>386179.2</v>
      </c>
      <c r="D7" s="59">
        <v>245410.2</v>
      </c>
      <c r="E7" s="19"/>
      <c r="F7" s="92"/>
      <c r="G7" s="12"/>
      <c r="H7" s="12"/>
      <c r="I7" s="12"/>
    </row>
    <row r="8" spans="2:9" ht="30" customHeight="1" thickBot="1" x14ac:dyDescent="0.2">
      <c r="B8" s="20" t="s">
        <v>10</v>
      </c>
      <c r="C8" s="60"/>
      <c r="D8" s="60"/>
      <c r="E8" s="14"/>
      <c r="F8" s="92"/>
      <c r="G8" s="12"/>
      <c r="H8" s="12"/>
      <c r="I8" s="12"/>
    </row>
    <row r="9" spans="2:9" ht="30" customHeight="1" x14ac:dyDescent="0.15">
      <c r="B9" s="80" t="s">
        <v>11</v>
      </c>
      <c r="C9" s="108">
        <f>19440352-209026</f>
        <v>19231326</v>
      </c>
      <c r="D9" s="109">
        <v>0</v>
      </c>
      <c r="E9" s="38"/>
      <c r="F9" s="92"/>
      <c r="G9" s="12"/>
      <c r="H9" s="12"/>
      <c r="I9" s="12"/>
    </row>
    <row r="10" spans="2:9" ht="30" customHeight="1" x14ac:dyDescent="0.15">
      <c r="B10" s="81" t="s">
        <v>12</v>
      </c>
      <c r="C10" s="108">
        <v>0</v>
      </c>
      <c r="D10" s="16">
        <v>0</v>
      </c>
      <c r="E10" s="38"/>
      <c r="F10" s="92"/>
      <c r="G10" s="12"/>
      <c r="H10" s="12"/>
      <c r="I10" s="12"/>
    </row>
    <row r="11" spans="2:9" ht="30" customHeight="1" x14ac:dyDescent="0.15">
      <c r="B11" s="82" t="s">
        <v>13</v>
      </c>
      <c r="C11" s="110">
        <v>16093</v>
      </c>
      <c r="D11" s="18">
        <v>175605</v>
      </c>
      <c r="E11" s="19"/>
      <c r="F11" s="92"/>
      <c r="G11" s="12"/>
      <c r="H11" s="12"/>
      <c r="I11" s="12"/>
    </row>
    <row r="12" spans="2:9" ht="30" customHeight="1" thickBot="1" x14ac:dyDescent="0.2">
      <c r="B12" s="83" t="s">
        <v>14</v>
      </c>
      <c r="C12" s="111">
        <v>0</v>
      </c>
      <c r="D12" s="23">
        <v>0</v>
      </c>
      <c r="E12" s="14"/>
      <c r="F12" s="92"/>
      <c r="G12" s="12"/>
      <c r="H12" s="12"/>
      <c r="I12" s="12"/>
    </row>
    <row r="13" spans="2:9" ht="30" customHeight="1" x14ac:dyDescent="0.15">
      <c r="B13" s="56" t="s">
        <v>15</v>
      </c>
      <c r="C13" s="108">
        <f>SUM(C9,C11,C12)</f>
        <v>19247419</v>
      </c>
      <c r="D13" s="16">
        <f>SUM(D9,D11,D12)</f>
        <v>175605</v>
      </c>
      <c r="E13" s="17"/>
      <c r="F13" s="92"/>
      <c r="G13" s="12"/>
      <c r="H13" s="12"/>
      <c r="I13" s="12"/>
    </row>
    <row r="14" spans="2:9" ht="30" customHeight="1" thickBot="1" x14ac:dyDescent="0.2">
      <c r="B14" s="13" t="s">
        <v>16</v>
      </c>
      <c r="C14" s="54"/>
      <c r="D14" s="55"/>
      <c r="E14" s="14"/>
      <c r="F14" s="12"/>
    </row>
    <row r="15" spans="2:9" ht="30" customHeight="1" x14ac:dyDescent="0.15">
      <c r="B15" s="78" t="s">
        <v>17</v>
      </c>
      <c r="C15" s="56">
        <v>19578.459999999988</v>
      </c>
      <c r="D15" s="57">
        <v>19907.050000000003</v>
      </c>
      <c r="E15" s="57">
        <v>21000</v>
      </c>
      <c r="F15" s="12"/>
    </row>
    <row r="16" spans="2:9" ht="30" customHeight="1" x14ac:dyDescent="0.15">
      <c r="B16" s="82" t="s">
        <v>18</v>
      </c>
      <c r="C16" s="59">
        <v>33606.380000000012</v>
      </c>
      <c r="D16" s="59">
        <v>39052.62999999999</v>
      </c>
      <c r="E16" s="59">
        <v>49700</v>
      </c>
      <c r="F16" s="103"/>
      <c r="G16" s="12"/>
      <c r="H16" s="12"/>
      <c r="I16" s="12"/>
    </row>
    <row r="17" spans="2:11" ht="30" customHeight="1" thickBot="1" x14ac:dyDescent="0.2">
      <c r="B17" s="83" t="s">
        <v>19</v>
      </c>
      <c r="C17" s="62">
        <v>0</v>
      </c>
      <c r="D17" s="63">
        <v>14104.290000000003</v>
      </c>
      <c r="E17" s="76">
        <v>45000</v>
      </c>
      <c r="F17" s="92"/>
      <c r="G17" s="12"/>
      <c r="H17" s="12"/>
      <c r="I17" s="12"/>
    </row>
    <row r="18" spans="2:11" ht="30" customHeight="1" x14ac:dyDescent="0.15">
      <c r="B18" s="84" t="s">
        <v>20</v>
      </c>
      <c r="C18" s="64">
        <f>SUM(C15:C17)</f>
        <v>53184.84</v>
      </c>
      <c r="D18" s="64">
        <f>SUM(D15:D17)</f>
        <v>73063.97</v>
      </c>
      <c r="E18" s="64">
        <f>SUM(E15:E17)</f>
        <v>115700</v>
      </c>
      <c r="F18" s="92"/>
      <c r="G18" s="104"/>
      <c r="H18" s="12"/>
      <c r="I18" s="12"/>
    </row>
    <row r="19" spans="2:11" ht="30" customHeight="1" thickBot="1" x14ac:dyDescent="0.2">
      <c r="B19" s="13" t="s">
        <v>21</v>
      </c>
      <c r="C19" s="54"/>
      <c r="D19" s="55"/>
      <c r="E19" s="15"/>
      <c r="F19" s="92"/>
      <c r="G19" s="12"/>
      <c r="H19" s="12"/>
      <c r="I19" s="12"/>
    </row>
    <row r="20" spans="2:11" ht="30" customHeight="1" x14ac:dyDescent="0.15">
      <c r="B20" s="85" t="s">
        <v>22</v>
      </c>
      <c r="C20" s="108">
        <v>140769</v>
      </c>
      <c r="D20" s="16">
        <v>10794.25</v>
      </c>
      <c r="E20" s="25"/>
      <c r="F20" s="92"/>
      <c r="G20" s="12"/>
      <c r="H20" s="12"/>
      <c r="I20" s="12"/>
    </row>
    <row r="21" spans="2:11" ht="30" customHeight="1" thickBot="1" x14ac:dyDescent="0.2">
      <c r="B21" s="26" t="s">
        <v>23</v>
      </c>
      <c r="C21" s="60"/>
      <c r="D21" s="60"/>
      <c r="E21" s="21"/>
      <c r="F21" s="92"/>
      <c r="G21" s="12"/>
      <c r="H21" s="12"/>
      <c r="I21" s="12"/>
    </row>
    <row r="22" spans="2:11" ht="30" customHeight="1" x14ac:dyDescent="0.15">
      <c r="B22" s="85" t="s">
        <v>24</v>
      </c>
      <c r="C22" s="112">
        <v>557309</v>
      </c>
      <c r="D22" s="112">
        <v>3437001</v>
      </c>
      <c r="E22" s="27"/>
      <c r="F22" s="92"/>
      <c r="G22" s="12"/>
      <c r="H22" s="12"/>
      <c r="I22" s="12"/>
    </row>
    <row r="23" spans="2:11" ht="30" customHeight="1" x14ac:dyDescent="0.15">
      <c r="B23" s="86" t="s">
        <v>25</v>
      </c>
      <c r="C23" s="113">
        <v>416241.27</v>
      </c>
      <c r="D23" s="114">
        <v>803922.95</v>
      </c>
      <c r="E23" s="29"/>
      <c r="F23" s="94"/>
      <c r="G23" s="12"/>
      <c r="H23" s="12"/>
      <c r="I23" s="12"/>
    </row>
    <row r="24" spans="2:11" ht="30" customHeight="1" thickBot="1" x14ac:dyDescent="0.2">
      <c r="B24" s="13" t="s">
        <v>26</v>
      </c>
      <c r="C24" s="67"/>
      <c r="D24" s="67"/>
      <c r="E24" s="30"/>
      <c r="F24" s="92"/>
      <c r="G24" s="12"/>
      <c r="H24" s="12"/>
      <c r="I24" s="12"/>
    </row>
    <row r="25" spans="2:11" ht="30" customHeight="1" x14ac:dyDescent="0.15">
      <c r="B25" s="85" t="s">
        <v>27</v>
      </c>
      <c r="C25" s="68">
        <f>C6+C13-SUM(C18,C20,C22,C23)</f>
        <v>70904871.109999999</v>
      </c>
      <c r="D25" s="68">
        <f>D6+D13-SUM(D18,D20,D22,D23)</f>
        <v>66755693.939999998</v>
      </c>
      <c r="E25" s="32"/>
      <c r="F25" s="92"/>
      <c r="G25" s="12"/>
      <c r="H25" s="12"/>
      <c r="I25" s="12"/>
    </row>
    <row r="26" spans="2:11" ht="30" customHeight="1" thickBot="1" x14ac:dyDescent="0.2">
      <c r="B26" s="85" t="s">
        <v>28</v>
      </c>
      <c r="C26" s="69">
        <f>C7-C20</f>
        <v>245410.2</v>
      </c>
      <c r="D26" s="69">
        <f>D7-D20</f>
        <v>234615.95</v>
      </c>
      <c r="E26" s="33"/>
      <c r="F26" s="92"/>
      <c r="G26" s="12"/>
      <c r="H26" s="12"/>
      <c r="I26" s="12"/>
    </row>
    <row r="27" spans="2:11" ht="14.25" thickBot="1" x14ac:dyDescent="0.2">
      <c r="B27" s="34"/>
      <c r="C27" s="70"/>
      <c r="D27" s="70"/>
      <c r="E27" s="36"/>
      <c r="F27" s="92"/>
      <c r="G27" s="12"/>
      <c r="H27" s="12"/>
      <c r="I27" s="12"/>
    </row>
    <row r="28" spans="2:11" s="9" customFormat="1" ht="15" thickBot="1" x14ac:dyDescent="0.2">
      <c r="B28" s="206" t="s">
        <v>29</v>
      </c>
      <c r="C28" s="207"/>
      <c r="D28" s="207"/>
      <c r="E28" s="207"/>
      <c r="F28" s="92"/>
      <c r="G28" s="12"/>
      <c r="H28" s="12"/>
      <c r="I28" s="12"/>
    </row>
    <row r="29" spans="2:11" s="9" customFormat="1" ht="28.5" customHeight="1" x14ac:dyDescent="0.15">
      <c r="B29" s="208" t="s">
        <v>30</v>
      </c>
      <c r="C29" s="208"/>
      <c r="D29" s="208"/>
      <c r="E29" s="208"/>
      <c r="F29" s="92"/>
      <c r="G29" s="12"/>
      <c r="H29" s="12"/>
      <c r="I29" s="12"/>
    </row>
    <row r="30" spans="2:11" s="9" customFormat="1" ht="28.5" customHeight="1" x14ac:dyDescent="0.15">
      <c r="B30" s="195" t="s">
        <v>31</v>
      </c>
      <c r="C30" s="195"/>
      <c r="D30" s="195"/>
      <c r="E30" s="195"/>
      <c r="F30" s="92"/>
      <c r="G30" s="12"/>
      <c r="H30" s="39"/>
      <c r="I30" s="39"/>
      <c r="J30" s="39"/>
      <c r="K30" s="39"/>
    </row>
    <row r="31" spans="2:11" s="9" customFormat="1" ht="28.5" customHeight="1" x14ac:dyDescent="0.15">
      <c r="B31" s="194" t="s">
        <v>32</v>
      </c>
      <c r="C31" s="194"/>
      <c r="D31" s="194"/>
      <c r="E31" s="194"/>
      <c r="F31" s="92"/>
      <c r="G31" s="12"/>
      <c r="H31" s="12"/>
      <c r="I31" s="12"/>
    </row>
    <row r="32" spans="2:11" s="9" customFormat="1" ht="28.5" customHeight="1" x14ac:dyDescent="0.15">
      <c r="B32" s="194" t="s">
        <v>33</v>
      </c>
      <c r="C32" s="194"/>
      <c r="D32" s="194"/>
      <c r="E32" s="194"/>
      <c r="F32" s="92"/>
      <c r="G32" s="12"/>
      <c r="H32" s="12"/>
      <c r="I32" s="12"/>
    </row>
    <row r="33" spans="2:9" s="9" customFormat="1" ht="28.5" customHeight="1" x14ac:dyDescent="0.15">
      <c r="B33" s="194" t="s">
        <v>34</v>
      </c>
      <c r="C33" s="194"/>
      <c r="D33" s="194"/>
      <c r="E33" s="194"/>
      <c r="F33" s="92"/>
      <c r="G33" s="12"/>
      <c r="H33" s="12"/>
      <c r="I33" s="12"/>
    </row>
    <row r="34" spans="2:9" s="9" customFormat="1" ht="28.5" customHeight="1" x14ac:dyDescent="0.15">
      <c r="B34" s="190" t="s">
        <v>35</v>
      </c>
      <c r="C34" s="190"/>
      <c r="D34" s="190"/>
      <c r="E34" s="190"/>
      <c r="F34" s="92"/>
      <c r="G34" s="12"/>
      <c r="H34" s="12"/>
      <c r="I34" s="12"/>
    </row>
    <row r="35" spans="2:9" s="9" customFormat="1" ht="28.5" customHeight="1" x14ac:dyDescent="0.15">
      <c r="B35" s="194" t="s">
        <v>36</v>
      </c>
      <c r="C35" s="194"/>
      <c r="D35" s="194"/>
      <c r="E35" s="194"/>
      <c r="F35" s="92"/>
      <c r="G35" s="12"/>
      <c r="H35" s="12"/>
      <c r="I35" s="12"/>
    </row>
    <row r="36" spans="2:9" s="9" customFormat="1" ht="28.5" customHeight="1" x14ac:dyDescent="0.15">
      <c r="B36" s="194" t="s">
        <v>37</v>
      </c>
      <c r="C36" s="194"/>
      <c r="D36" s="194"/>
      <c r="E36" s="194"/>
      <c r="F36" s="92"/>
      <c r="G36" s="12"/>
      <c r="H36" s="12"/>
      <c r="I36" s="12"/>
    </row>
    <row r="37" spans="2:9" s="9" customFormat="1" ht="28.5" customHeight="1" x14ac:dyDescent="0.15">
      <c r="B37" s="194" t="s">
        <v>38</v>
      </c>
      <c r="C37" s="194"/>
      <c r="D37" s="194"/>
      <c r="E37" s="194"/>
      <c r="F37" s="92"/>
      <c r="G37" s="12"/>
      <c r="H37" s="12"/>
      <c r="I37" s="12"/>
    </row>
    <row r="38" spans="2:9" s="9" customFormat="1" ht="28.5" customHeight="1" x14ac:dyDescent="0.15">
      <c r="B38" s="195" t="s">
        <v>39</v>
      </c>
      <c r="C38" s="195"/>
      <c r="D38" s="195"/>
      <c r="E38" s="195"/>
      <c r="F38" s="92"/>
      <c r="G38" s="12"/>
      <c r="H38" s="12"/>
      <c r="I38" s="12"/>
    </row>
    <row r="39" spans="2:9" s="9" customFormat="1" ht="28.5" customHeight="1" x14ac:dyDescent="0.15">
      <c r="B39" s="190" t="s">
        <v>40</v>
      </c>
      <c r="C39" s="190"/>
      <c r="D39" s="190"/>
      <c r="E39" s="190"/>
      <c r="F39" s="92"/>
      <c r="G39" s="12"/>
      <c r="H39" s="12"/>
      <c r="I39" s="12"/>
    </row>
    <row r="40" spans="2:9" s="9" customFormat="1" ht="28.5" customHeight="1" x14ac:dyDescent="0.15">
      <c r="B40" s="190" t="s">
        <v>41</v>
      </c>
      <c r="C40" s="190"/>
      <c r="D40" s="190"/>
      <c r="E40" s="190"/>
      <c r="F40" s="92"/>
      <c r="G40" s="12"/>
      <c r="H40" s="12"/>
      <c r="I40" s="12"/>
    </row>
    <row r="41" spans="2:9" s="9" customFormat="1" ht="28.5" customHeight="1" x14ac:dyDescent="0.15">
      <c r="B41" s="190" t="s">
        <v>42</v>
      </c>
      <c r="C41" s="190"/>
      <c r="D41" s="190"/>
      <c r="E41" s="190"/>
      <c r="F41" s="92"/>
      <c r="G41" s="12"/>
      <c r="H41" s="12"/>
      <c r="I41" s="12"/>
    </row>
    <row r="42" spans="2:9" s="9" customFormat="1" ht="28.5" customHeight="1" x14ac:dyDescent="0.15">
      <c r="B42" s="190" t="s">
        <v>43</v>
      </c>
      <c r="C42" s="190"/>
      <c r="D42" s="190"/>
      <c r="E42" s="190"/>
      <c r="F42" s="92"/>
      <c r="G42" s="12"/>
      <c r="H42" s="12"/>
      <c r="I42" s="12"/>
    </row>
    <row r="43" spans="2:9" s="9" customFormat="1" ht="15" thickBot="1" x14ac:dyDescent="0.2">
      <c r="B43" s="37"/>
      <c r="C43" s="71"/>
      <c r="D43" s="71"/>
      <c r="E43" s="12"/>
      <c r="F43" s="92"/>
      <c r="G43" s="12"/>
      <c r="H43" s="12"/>
      <c r="I43" s="12"/>
    </row>
    <row r="44" spans="2:9" s="9" customFormat="1" ht="15" thickBot="1" x14ac:dyDescent="0.2">
      <c r="B44" s="191" t="s">
        <v>44</v>
      </c>
      <c r="C44" s="192"/>
      <c r="D44" s="192"/>
      <c r="E44" s="193"/>
      <c r="F44" s="212"/>
      <c r="G44" s="212"/>
      <c r="H44" s="12"/>
      <c r="I44" s="12"/>
    </row>
    <row r="45" spans="2:9" s="9" customFormat="1" ht="14.25" x14ac:dyDescent="0.15">
      <c r="B45" s="181" t="s">
        <v>45</v>
      </c>
      <c r="C45" s="182"/>
      <c r="D45" s="182"/>
      <c r="E45" s="183"/>
      <c r="F45" s="92"/>
      <c r="G45" s="12"/>
      <c r="H45" s="12"/>
      <c r="I45" s="12"/>
    </row>
    <row r="46" spans="2:9" s="9" customFormat="1" ht="14.25" x14ac:dyDescent="0.15">
      <c r="B46" s="187"/>
      <c r="C46" s="188"/>
      <c r="D46" s="188"/>
      <c r="E46" s="189"/>
      <c r="F46" s="92"/>
      <c r="G46" s="12"/>
      <c r="H46" s="12"/>
      <c r="I46" s="12"/>
    </row>
    <row r="47" spans="2:9" s="9" customFormat="1" ht="14.25" x14ac:dyDescent="0.15">
      <c r="B47" s="187" t="s">
        <v>46</v>
      </c>
      <c r="C47" s="188"/>
      <c r="D47" s="188"/>
      <c r="E47" s="189"/>
      <c r="F47" s="92"/>
      <c r="G47" s="12"/>
      <c r="H47" s="12"/>
      <c r="I47" s="12"/>
    </row>
    <row r="48" spans="2:9" s="9" customFormat="1" ht="14.25" x14ac:dyDescent="0.15">
      <c r="B48" s="209"/>
      <c r="C48" s="210"/>
      <c r="D48" s="210"/>
      <c r="E48" s="211"/>
      <c r="F48" s="92"/>
      <c r="G48" s="12"/>
      <c r="H48" s="12"/>
      <c r="I48" s="12"/>
    </row>
    <row r="49" spans="2:9" s="9" customFormat="1" ht="14.25" x14ac:dyDescent="0.15">
      <c r="B49" s="187" t="s">
        <v>47</v>
      </c>
      <c r="C49" s="188"/>
      <c r="D49" s="188"/>
      <c r="E49" s="189"/>
      <c r="F49" s="92"/>
      <c r="G49" s="12"/>
      <c r="H49" s="12"/>
      <c r="I49" s="12"/>
    </row>
    <row r="50" spans="2:9" s="9" customFormat="1" ht="14.25" x14ac:dyDescent="0.15">
      <c r="B50" s="187"/>
      <c r="C50" s="188"/>
      <c r="D50" s="188"/>
      <c r="E50" s="189"/>
      <c r="F50" s="92"/>
      <c r="G50" s="12"/>
      <c r="H50" s="12"/>
      <c r="I50" s="12"/>
    </row>
    <row r="51" spans="2:9" ht="30" customHeight="1" x14ac:dyDescent="0.15">
      <c r="B51" s="184" t="s">
        <v>48</v>
      </c>
      <c r="C51" s="185"/>
      <c r="D51" s="185"/>
      <c r="E51" s="186"/>
      <c r="F51" s="92"/>
      <c r="G51" s="12"/>
      <c r="H51" s="12"/>
      <c r="I51" s="12"/>
    </row>
    <row r="52" spans="2:9" ht="13.5" x14ac:dyDescent="0.15">
      <c r="B52" s="187"/>
      <c r="C52" s="188"/>
      <c r="D52" s="188"/>
      <c r="E52" s="189"/>
      <c r="F52" s="92"/>
      <c r="G52" s="12"/>
      <c r="H52" s="12"/>
      <c r="I52" s="12"/>
    </row>
    <row r="53" spans="2:9" ht="13.5" x14ac:dyDescent="0.15">
      <c r="B53" s="187" t="s">
        <v>49</v>
      </c>
      <c r="C53" s="188"/>
      <c r="D53" s="188"/>
      <c r="E53" s="189"/>
      <c r="F53" s="92"/>
      <c r="G53" s="12"/>
      <c r="H53" s="12"/>
      <c r="I53" s="12"/>
    </row>
    <row r="54" spans="2:9" ht="13.5" x14ac:dyDescent="0.15">
      <c r="B54" s="187"/>
      <c r="C54" s="188"/>
      <c r="D54" s="188"/>
      <c r="E54" s="189"/>
      <c r="F54" s="92"/>
      <c r="G54" s="12"/>
      <c r="H54" s="12"/>
      <c r="I54" s="12"/>
    </row>
    <row r="55" spans="2:9" ht="13.5" x14ac:dyDescent="0.15">
      <c r="B55" s="187" t="s">
        <v>50</v>
      </c>
      <c r="C55" s="188"/>
      <c r="D55" s="188"/>
      <c r="E55" s="189"/>
      <c r="F55" s="92"/>
      <c r="G55" s="12"/>
      <c r="H55" s="12"/>
      <c r="I55" s="12"/>
    </row>
    <row r="56" spans="2:9" ht="13.5" x14ac:dyDescent="0.15">
      <c r="B56" s="187"/>
      <c r="C56" s="188"/>
      <c r="D56" s="188"/>
      <c r="E56" s="189"/>
      <c r="F56" s="92"/>
      <c r="G56" s="12"/>
      <c r="H56" s="12"/>
      <c r="I56" s="12"/>
    </row>
    <row r="59" spans="2:9" x14ac:dyDescent="0.15">
      <c r="B59" s="52" t="s">
        <v>51</v>
      </c>
    </row>
  </sheetData>
  <mergeCells count="32">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 ref="B39:E39"/>
    <mergeCell ref="B40:E40"/>
    <mergeCell ref="B41:E41"/>
    <mergeCell ref="F44:G44"/>
    <mergeCell ref="B45:E45"/>
    <mergeCell ref="B42:E42"/>
    <mergeCell ref="B44:E44"/>
    <mergeCell ref="B46:E46"/>
    <mergeCell ref="B47:E47"/>
    <mergeCell ref="B55:E55"/>
    <mergeCell ref="B48:E48"/>
    <mergeCell ref="B56:E56"/>
    <mergeCell ref="B49:E49"/>
    <mergeCell ref="B50:E50"/>
    <mergeCell ref="B51:E51"/>
    <mergeCell ref="B52:E52"/>
    <mergeCell ref="B53:E53"/>
    <mergeCell ref="B54:E54"/>
  </mergeCells>
  <dataValidations count="1">
    <dataValidation type="whole" errorStyle="warning" operator="equal" allowBlank="1" showInputMessage="1" showErrorMessage="1" errorTitle="Start/End Balance" error="End Balance of Prior Reporting Period should be Starting Balance of Current Reporting Period" sqref="D7" xr:uid="{C49FCD60-607B-4CC6-89F0-86256F2070F6}">
      <formula1>C26</formula1>
    </dataValidation>
  </dataValidations>
  <printOptions headings="1"/>
  <pageMargins left="0.27" right="0.26" top="1" bottom="1" header="0.5" footer="0.5"/>
  <pageSetup scale="43" fitToHeight="0" orientation="portrait" r:id="rId1"/>
  <headerFooter alignWithMargins="0">
    <oddHeader>&amp;C Individual IOU (Table 1) -SOMAH Program IOU Semi-Annual Administrative Expense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E4F5-2545-44AE-86F1-259A9045ADD8}">
  <sheetPr>
    <pageSetUpPr fitToPage="1"/>
  </sheetPr>
  <dimension ref="B1:K59"/>
  <sheetViews>
    <sheetView zoomScale="70" zoomScaleNormal="70" workbookViewId="0">
      <pane xSplit="2" ySplit="5" topLeftCell="C24" activePane="bottomRight" state="frozen"/>
      <selection activeCell="B70" sqref="B70"/>
      <selection pane="bottomLeft" activeCell="B70" sqref="B70"/>
      <selection pane="topRight" activeCell="B70" sqref="B70"/>
      <selection pane="bottomRight" activeCell="B70" sqref="B70"/>
    </sheetView>
  </sheetViews>
  <sheetFormatPr defaultRowHeight="12.75" x14ac:dyDescent="0.15"/>
  <cols>
    <col min="1" max="1" width="4.1796875" customWidth="1"/>
    <col min="2" max="2" width="79.29296875" style="8" customWidth="1"/>
    <col min="3" max="4" width="31.6875" style="72" customWidth="1"/>
    <col min="5" max="5" width="27.9140625" customWidth="1"/>
    <col min="6" max="6" width="46.1171875" style="91" customWidth="1"/>
    <col min="7" max="7" width="9.3046875" customWidth="1"/>
    <col min="8" max="8" width="28.453125" bestFit="1" customWidth="1"/>
    <col min="9" max="9" width="24.9453125" bestFit="1" customWidth="1"/>
    <col min="10" max="10" width="9.3046875" customWidth="1"/>
  </cols>
  <sheetData>
    <row r="1" spans="2:9" ht="18" x14ac:dyDescent="0.2">
      <c r="B1" s="196" t="s">
        <v>0</v>
      </c>
      <c r="C1" s="197"/>
      <c r="D1" s="197"/>
      <c r="E1" s="198"/>
    </row>
    <row r="2" spans="2:9" ht="18" x14ac:dyDescent="0.2">
      <c r="B2" s="199" t="s">
        <v>54</v>
      </c>
      <c r="C2" s="200"/>
      <c r="D2" s="201"/>
      <c r="E2" s="202"/>
    </row>
    <row r="3" spans="2:9" ht="18.75" thickBot="1" x14ac:dyDescent="0.25">
      <c r="B3" s="203" t="s">
        <v>2</v>
      </c>
      <c r="C3" s="204"/>
      <c r="D3" s="204"/>
      <c r="E3" s="205"/>
    </row>
    <row r="4" spans="2:9" ht="26.25" x14ac:dyDescent="0.15">
      <c r="B4" s="10"/>
      <c r="C4" s="53" t="s">
        <v>3</v>
      </c>
      <c r="D4" s="53" t="s">
        <v>4</v>
      </c>
      <c r="E4" s="11" t="s">
        <v>5</v>
      </c>
      <c r="F4" s="93" t="s">
        <v>6</v>
      </c>
      <c r="G4" s="12"/>
      <c r="H4" s="12"/>
      <c r="I4" s="12"/>
    </row>
    <row r="5" spans="2:9" ht="14.25" thickBot="1" x14ac:dyDescent="0.2">
      <c r="B5" s="13" t="s">
        <v>7</v>
      </c>
      <c r="C5" s="54"/>
      <c r="D5" s="55"/>
      <c r="E5" s="14"/>
      <c r="F5" s="93"/>
      <c r="G5" s="12"/>
      <c r="H5" s="12"/>
      <c r="I5" s="12"/>
    </row>
    <row r="6" spans="2:9" ht="30" customHeight="1" x14ac:dyDescent="0.15">
      <c r="B6" s="78" t="s">
        <v>8</v>
      </c>
      <c r="C6" s="149">
        <v>219320142.53999999</v>
      </c>
      <c r="D6" s="149">
        <v>212691459.18000001</v>
      </c>
      <c r="E6" s="17"/>
      <c r="F6" s="92"/>
      <c r="G6" s="12"/>
      <c r="H6" s="12"/>
      <c r="I6" s="12"/>
    </row>
    <row r="7" spans="2:9" ht="30" customHeight="1" x14ac:dyDescent="0.15">
      <c r="B7" s="79" t="s">
        <v>9</v>
      </c>
      <c r="C7" s="150">
        <v>0</v>
      </c>
      <c r="D7" s="151"/>
      <c r="E7" s="19"/>
      <c r="F7" s="92"/>
      <c r="G7" s="12"/>
      <c r="H7" s="12"/>
      <c r="I7" s="12"/>
    </row>
    <row r="8" spans="2:9" ht="30" customHeight="1" thickBot="1" x14ac:dyDescent="0.2">
      <c r="B8" s="20" t="s">
        <v>10</v>
      </c>
      <c r="C8" s="60"/>
      <c r="D8" s="60"/>
      <c r="E8" s="14"/>
      <c r="F8" s="92"/>
      <c r="G8" s="12"/>
      <c r="H8" s="12"/>
      <c r="I8" s="12"/>
    </row>
    <row r="9" spans="2:9" ht="30" customHeight="1" x14ac:dyDescent="0.15">
      <c r="B9" s="80" t="s">
        <v>11</v>
      </c>
      <c r="C9" s="152"/>
      <c r="D9" s="156">
        <v>73364433</v>
      </c>
      <c r="E9" s="38"/>
      <c r="F9" s="92"/>
      <c r="G9" s="12"/>
      <c r="H9" s="12"/>
      <c r="I9" s="12"/>
    </row>
    <row r="10" spans="2:9" ht="30" customHeight="1" x14ac:dyDescent="0.15">
      <c r="B10" s="81" t="s">
        <v>12</v>
      </c>
      <c r="C10" s="152"/>
      <c r="D10" s="153">
        <v>65073000</v>
      </c>
      <c r="E10" s="38"/>
      <c r="F10" s="92"/>
      <c r="G10" s="12"/>
      <c r="H10" s="12"/>
      <c r="I10" s="12"/>
    </row>
    <row r="11" spans="2:9" ht="30" customHeight="1" x14ac:dyDescent="0.15">
      <c r="B11" s="82" t="s">
        <v>13</v>
      </c>
      <c r="C11" s="154">
        <v>65981.84</v>
      </c>
      <c r="D11" s="155">
        <v>719563.37</v>
      </c>
      <c r="E11" s="19"/>
      <c r="F11" s="92"/>
      <c r="G11" s="12"/>
      <c r="H11" s="12"/>
      <c r="I11" s="12"/>
    </row>
    <row r="12" spans="2:9" ht="30" customHeight="1" thickBot="1" x14ac:dyDescent="0.2">
      <c r="B12" s="83" t="s">
        <v>14</v>
      </c>
      <c r="C12" s="157"/>
      <c r="D12" s="158"/>
      <c r="E12" s="14"/>
      <c r="F12" s="92"/>
      <c r="G12" s="12"/>
      <c r="H12" s="12"/>
      <c r="I12" s="12"/>
    </row>
    <row r="13" spans="2:9" ht="30" customHeight="1" x14ac:dyDescent="0.15">
      <c r="B13" s="56" t="s">
        <v>15</v>
      </c>
      <c r="C13" s="56">
        <f>SUM(C9,C11,C12)</f>
        <v>65981.84</v>
      </c>
      <c r="D13" s="56">
        <f>SUM(D9,D11,D12)</f>
        <v>74083996.370000005</v>
      </c>
      <c r="E13" s="17"/>
      <c r="F13" s="92"/>
      <c r="G13" s="12"/>
      <c r="H13" s="12"/>
      <c r="I13" s="12"/>
    </row>
    <row r="14" spans="2:9" ht="30" customHeight="1" thickBot="1" x14ac:dyDescent="0.2">
      <c r="B14" s="13" t="s">
        <v>16</v>
      </c>
      <c r="C14" s="54"/>
      <c r="D14" s="55"/>
      <c r="E14" s="14"/>
      <c r="F14" s="92"/>
      <c r="G14" s="12"/>
      <c r="H14" s="12"/>
      <c r="I14" s="12"/>
    </row>
    <row r="15" spans="2:9" ht="30" customHeight="1" x14ac:dyDescent="0.15">
      <c r="B15" s="78" t="s">
        <v>17</v>
      </c>
      <c r="C15" s="159">
        <v>0</v>
      </c>
      <c r="D15" s="160"/>
      <c r="E15" s="160"/>
      <c r="F15" s="92"/>
      <c r="G15" s="12"/>
      <c r="H15" s="12"/>
      <c r="I15" s="12"/>
    </row>
    <row r="16" spans="2:9" ht="30" customHeight="1" x14ac:dyDescent="0.15">
      <c r="B16" s="82" t="s">
        <v>18</v>
      </c>
      <c r="C16" s="161">
        <v>106106.44</v>
      </c>
      <c r="D16" s="161">
        <v>109863.11000000002</v>
      </c>
      <c r="E16" s="161">
        <v>145000</v>
      </c>
      <c r="F16" s="92"/>
      <c r="G16" s="12"/>
      <c r="H16" s="12"/>
      <c r="I16" s="12"/>
    </row>
    <row r="17" spans="2:11" ht="30" customHeight="1" thickBot="1" x14ac:dyDescent="0.2">
      <c r="B17" s="83" t="s">
        <v>19</v>
      </c>
      <c r="C17" s="162">
        <v>9054.23</v>
      </c>
      <c r="D17" s="163">
        <v>10206.540000000001</v>
      </c>
      <c r="E17" s="163">
        <v>9500</v>
      </c>
      <c r="F17" s="92"/>
      <c r="G17" s="12"/>
      <c r="H17" s="12"/>
      <c r="I17" s="12"/>
    </row>
    <row r="18" spans="2:11" ht="30" customHeight="1" x14ac:dyDescent="0.15">
      <c r="B18" s="84" t="s">
        <v>20</v>
      </c>
      <c r="C18" s="64">
        <f>SUM(C15:C17)</f>
        <v>115160.67</v>
      </c>
      <c r="D18" s="64">
        <f>SUM(D15:D17)</f>
        <v>120069.65000000002</v>
      </c>
      <c r="E18" s="64">
        <f>SUM(E15:E17)</f>
        <v>154500</v>
      </c>
      <c r="F18" s="92"/>
      <c r="G18" s="12"/>
      <c r="H18" s="12"/>
      <c r="I18" s="12"/>
    </row>
    <row r="19" spans="2:11" ht="30" customHeight="1" thickBot="1" x14ac:dyDescent="0.2">
      <c r="B19" s="13" t="s">
        <v>21</v>
      </c>
      <c r="C19" s="54"/>
      <c r="D19" s="55"/>
      <c r="E19" s="15"/>
      <c r="F19" s="92"/>
      <c r="G19" s="12"/>
      <c r="H19" s="12"/>
      <c r="I19" s="12"/>
    </row>
    <row r="20" spans="2:11" ht="30" customHeight="1" x14ac:dyDescent="0.15">
      <c r="B20" s="85" t="s">
        <v>22</v>
      </c>
      <c r="C20" s="56"/>
      <c r="D20" s="56"/>
      <c r="E20" s="25"/>
      <c r="F20" s="92"/>
      <c r="G20" s="12"/>
      <c r="H20" s="12"/>
      <c r="I20" s="12"/>
    </row>
    <row r="21" spans="2:11" ht="30" customHeight="1" thickBot="1" x14ac:dyDescent="0.2">
      <c r="B21" s="26" t="s">
        <v>23</v>
      </c>
      <c r="C21" s="60"/>
      <c r="D21" s="60"/>
      <c r="E21" s="21"/>
      <c r="F21" s="92"/>
      <c r="G21" s="12"/>
      <c r="H21" s="12"/>
      <c r="I21" s="12"/>
    </row>
    <row r="22" spans="2:11" ht="30" customHeight="1" x14ac:dyDescent="0.15">
      <c r="B22" s="85" t="s">
        <v>24</v>
      </c>
      <c r="C22" s="164">
        <v>4787687.8</v>
      </c>
      <c r="D22" s="164">
        <v>5397845.6000000006</v>
      </c>
      <c r="E22" s="27"/>
      <c r="F22" s="92"/>
      <c r="G22" s="12"/>
      <c r="H22" s="12"/>
      <c r="I22" s="12"/>
    </row>
    <row r="23" spans="2:11" ht="30" customHeight="1" x14ac:dyDescent="0.15">
      <c r="B23" s="86" t="s">
        <v>25</v>
      </c>
      <c r="C23" s="165">
        <v>1791816.73</v>
      </c>
      <c r="D23" s="165">
        <v>1820081.42</v>
      </c>
      <c r="E23" s="29"/>
      <c r="F23" s="94"/>
      <c r="G23" s="12"/>
      <c r="H23" s="12"/>
      <c r="I23" s="12"/>
    </row>
    <row r="24" spans="2:11" ht="30" customHeight="1" thickBot="1" x14ac:dyDescent="0.2">
      <c r="B24" s="13" t="s">
        <v>26</v>
      </c>
      <c r="C24" s="67"/>
      <c r="D24" s="67"/>
      <c r="E24" s="30"/>
      <c r="F24" s="92"/>
      <c r="G24" s="12"/>
      <c r="H24" s="12"/>
      <c r="I24" s="12"/>
    </row>
    <row r="25" spans="2:11" ht="30" customHeight="1" x14ac:dyDescent="0.15">
      <c r="B25" s="85" t="s">
        <v>27</v>
      </c>
      <c r="C25" s="68">
        <f>C6+C13-SUM(C18,C20,C22,C23)</f>
        <v>212691459.18000001</v>
      </c>
      <c r="D25" s="68">
        <f>D6+D13-SUM(D18,D20,D22,D23)</f>
        <v>279437458.88</v>
      </c>
      <c r="E25" s="32"/>
      <c r="F25" s="92"/>
      <c r="G25" s="12"/>
      <c r="H25" s="12"/>
      <c r="I25" s="12"/>
    </row>
    <row r="26" spans="2:11" ht="30" customHeight="1" thickBot="1" x14ac:dyDescent="0.2">
      <c r="B26" s="85" t="s">
        <v>28</v>
      </c>
      <c r="C26" s="69">
        <f>C7-C20</f>
        <v>0</v>
      </c>
      <c r="D26" s="69">
        <f>D7-D20</f>
        <v>0</v>
      </c>
      <c r="E26" s="33"/>
      <c r="F26" s="92"/>
      <c r="G26" s="12"/>
      <c r="H26" s="12"/>
      <c r="I26" s="12"/>
    </row>
    <row r="27" spans="2:11" ht="14.25" thickBot="1" x14ac:dyDescent="0.2">
      <c r="B27" s="34"/>
      <c r="C27" s="70"/>
      <c r="D27" s="70"/>
      <c r="E27" s="36"/>
      <c r="F27" s="92"/>
      <c r="G27" s="12"/>
      <c r="H27" s="12"/>
      <c r="I27" s="12"/>
    </row>
    <row r="28" spans="2:11" s="9" customFormat="1" ht="15" thickBot="1" x14ac:dyDescent="0.2">
      <c r="B28" s="206" t="s">
        <v>29</v>
      </c>
      <c r="C28" s="207"/>
      <c r="D28" s="207"/>
      <c r="E28" s="207"/>
      <c r="F28" s="92"/>
      <c r="G28" s="12"/>
      <c r="H28" s="12"/>
      <c r="I28" s="12"/>
    </row>
    <row r="29" spans="2:11" s="9" customFormat="1" ht="14.25" x14ac:dyDescent="0.15">
      <c r="B29" s="208" t="s">
        <v>30</v>
      </c>
      <c r="C29" s="208"/>
      <c r="D29" s="208"/>
      <c r="E29" s="208"/>
      <c r="F29" s="92"/>
      <c r="G29" s="12"/>
      <c r="H29" s="12"/>
      <c r="I29" s="12"/>
    </row>
    <row r="30" spans="2:11" s="9" customFormat="1" ht="14.25" x14ac:dyDescent="0.15">
      <c r="B30" s="195" t="s">
        <v>31</v>
      </c>
      <c r="C30" s="195"/>
      <c r="D30" s="195"/>
      <c r="E30" s="195"/>
      <c r="F30" s="92"/>
      <c r="G30" s="12"/>
      <c r="H30" s="39"/>
      <c r="I30" s="39"/>
      <c r="J30" s="39"/>
      <c r="K30" s="39"/>
    </row>
    <row r="31" spans="2:11" s="9" customFormat="1" ht="14.25" x14ac:dyDescent="0.15">
      <c r="B31" s="194" t="s">
        <v>32</v>
      </c>
      <c r="C31" s="194"/>
      <c r="D31" s="194"/>
      <c r="E31" s="194"/>
      <c r="F31" s="92"/>
      <c r="G31" s="12"/>
      <c r="H31" s="12"/>
      <c r="I31" s="12"/>
    </row>
    <row r="32" spans="2:11" s="9" customFormat="1" ht="14.25" x14ac:dyDescent="0.15">
      <c r="B32" s="194" t="s">
        <v>33</v>
      </c>
      <c r="C32" s="194"/>
      <c r="D32" s="194"/>
      <c r="E32" s="194"/>
      <c r="F32" s="92"/>
      <c r="G32" s="12"/>
      <c r="H32" s="12"/>
      <c r="I32" s="12"/>
    </row>
    <row r="33" spans="2:9" s="9" customFormat="1" ht="14.25" x14ac:dyDescent="0.15">
      <c r="B33" s="194" t="s">
        <v>34</v>
      </c>
      <c r="C33" s="194"/>
      <c r="D33" s="194"/>
      <c r="E33" s="194"/>
      <c r="F33" s="92"/>
      <c r="G33" s="12"/>
      <c r="H33" s="12"/>
      <c r="I33" s="12"/>
    </row>
    <row r="34" spans="2:9" s="9" customFormat="1" ht="14.25" x14ac:dyDescent="0.15">
      <c r="B34" s="190" t="s">
        <v>35</v>
      </c>
      <c r="C34" s="190"/>
      <c r="D34" s="190"/>
      <c r="E34" s="190"/>
      <c r="F34" s="92"/>
      <c r="G34" s="12"/>
      <c r="H34" s="12"/>
      <c r="I34" s="12"/>
    </row>
    <row r="35" spans="2:9" s="9" customFormat="1" ht="14.25" x14ac:dyDescent="0.15">
      <c r="B35" s="194" t="s">
        <v>36</v>
      </c>
      <c r="C35" s="194"/>
      <c r="D35" s="194"/>
      <c r="E35" s="194"/>
      <c r="F35" s="92"/>
      <c r="G35" s="12"/>
      <c r="H35" s="12"/>
      <c r="I35" s="12"/>
    </row>
    <row r="36" spans="2:9" s="9" customFormat="1" ht="14.25" x14ac:dyDescent="0.15">
      <c r="B36" s="194" t="s">
        <v>37</v>
      </c>
      <c r="C36" s="194"/>
      <c r="D36" s="194"/>
      <c r="E36" s="194"/>
      <c r="F36" s="92"/>
      <c r="G36" s="12"/>
      <c r="H36" s="12"/>
      <c r="I36" s="12"/>
    </row>
    <row r="37" spans="2:9" s="9" customFormat="1" ht="14.25" x14ac:dyDescent="0.15">
      <c r="B37" s="194" t="s">
        <v>38</v>
      </c>
      <c r="C37" s="194"/>
      <c r="D37" s="194"/>
      <c r="E37" s="194"/>
      <c r="F37" s="92"/>
      <c r="G37" s="12"/>
      <c r="H37" s="12"/>
      <c r="I37" s="12"/>
    </row>
    <row r="38" spans="2:9" s="9" customFormat="1" ht="14.25" x14ac:dyDescent="0.15">
      <c r="B38" s="195" t="s">
        <v>39</v>
      </c>
      <c r="C38" s="195"/>
      <c r="D38" s="195"/>
      <c r="E38" s="195"/>
      <c r="F38" s="92"/>
      <c r="G38" s="12"/>
      <c r="H38" s="12"/>
      <c r="I38" s="12"/>
    </row>
    <row r="39" spans="2:9" s="9" customFormat="1" ht="14.25" x14ac:dyDescent="0.15">
      <c r="B39" s="190" t="s">
        <v>40</v>
      </c>
      <c r="C39" s="190"/>
      <c r="D39" s="190"/>
      <c r="E39" s="190"/>
      <c r="F39" s="92"/>
      <c r="G39" s="12"/>
      <c r="H39" s="12"/>
      <c r="I39" s="12"/>
    </row>
    <row r="40" spans="2:9" s="9" customFormat="1" ht="14.25" x14ac:dyDescent="0.15">
      <c r="B40" s="190" t="s">
        <v>41</v>
      </c>
      <c r="C40" s="190"/>
      <c r="D40" s="190"/>
      <c r="E40" s="190"/>
      <c r="F40" s="92"/>
      <c r="G40" s="12"/>
      <c r="H40" s="12"/>
      <c r="I40" s="12"/>
    </row>
    <row r="41" spans="2:9" s="9" customFormat="1" ht="14.25" x14ac:dyDescent="0.15">
      <c r="B41" s="190" t="s">
        <v>42</v>
      </c>
      <c r="C41" s="190"/>
      <c r="D41" s="190"/>
      <c r="E41" s="190"/>
      <c r="F41" s="92"/>
      <c r="G41" s="12"/>
      <c r="H41" s="12"/>
      <c r="I41" s="12"/>
    </row>
    <row r="42" spans="2:9" s="9" customFormat="1" ht="14.25" x14ac:dyDescent="0.15">
      <c r="B42" s="190" t="s">
        <v>43</v>
      </c>
      <c r="C42" s="190"/>
      <c r="D42" s="190"/>
      <c r="E42" s="190"/>
      <c r="F42" s="92"/>
      <c r="G42" s="12"/>
      <c r="H42" s="12"/>
      <c r="I42" s="12"/>
    </row>
    <row r="43" spans="2:9" s="9" customFormat="1" ht="15" thickBot="1" x14ac:dyDescent="0.2">
      <c r="B43" s="37"/>
      <c r="C43" s="71"/>
      <c r="D43" s="71"/>
      <c r="E43" s="12"/>
      <c r="F43" s="92"/>
      <c r="G43" s="12"/>
      <c r="H43" s="12"/>
      <c r="I43" s="12"/>
    </row>
    <row r="44" spans="2:9" s="9" customFormat="1" ht="15" thickBot="1" x14ac:dyDescent="0.2">
      <c r="B44" s="191" t="s">
        <v>44</v>
      </c>
      <c r="C44" s="192"/>
      <c r="D44" s="192"/>
      <c r="E44" s="193"/>
      <c r="F44" s="212"/>
      <c r="G44" s="212"/>
      <c r="H44" s="12"/>
      <c r="I44" s="12"/>
    </row>
    <row r="45" spans="2:9" s="9" customFormat="1" ht="14.25" x14ac:dyDescent="0.15">
      <c r="B45" s="181" t="s">
        <v>45</v>
      </c>
      <c r="C45" s="182"/>
      <c r="D45" s="182"/>
      <c r="E45" s="183"/>
      <c r="F45" s="92"/>
      <c r="G45" s="12"/>
      <c r="H45" s="12"/>
      <c r="I45" s="12"/>
    </row>
    <row r="46" spans="2:9" s="9" customFormat="1" ht="14.25" x14ac:dyDescent="0.15">
      <c r="B46" s="187"/>
      <c r="C46" s="188"/>
      <c r="D46" s="188"/>
      <c r="E46" s="189"/>
      <c r="F46" s="92"/>
      <c r="G46" s="12"/>
      <c r="H46" s="12"/>
      <c r="I46" s="12"/>
    </row>
    <row r="47" spans="2:9" s="9" customFormat="1" ht="14.25" x14ac:dyDescent="0.15">
      <c r="B47" s="187" t="s">
        <v>46</v>
      </c>
      <c r="C47" s="188"/>
      <c r="D47" s="188"/>
      <c r="E47" s="189"/>
      <c r="F47" s="92"/>
      <c r="G47" s="12"/>
      <c r="H47" s="12"/>
      <c r="I47" s="12"/>
    </row>
    <row r="48" spans="2:9" s="9" customFormat="1" ht="14.25" x14ac:dyDescent="0.15">
      <c r="B48" s="209"/>
      <c r="C48" s="210"/>
      <c r="D48" s="210"/>
      <c r="E48" s="211"/>
      <c r="F48" s="92"/>
      <c r="G48" s="12"/>
      <c r="H48" s="12"/>
      <c r="I48" s="12"/>
    </row>
    <row r="49" spans="2:9" s="9" customFormat="1" ht="14.25" x14ac:dyDescent="0.15">
      <c r="B49" s="187" t="s">
        <v>47</v>
      </c>
      <c r="C49" s="188"/>
      <c r="D49" s="188"/>
      <c r="E49" s="189"/>
      <c r="F49" s="92"/>
      <c r="G49" s="12"/>
      <c r="H49" s="12"/>
      <c r="I49" s="12"/>
    </row>
    <row r="50" spans="2:9" s="9" customFormat="1" ht="14.25" x14ac:dyDescent="0.15">
      <c r="B50" s="187"/>
      <c r="C50" s="188"/>
      <c r="D50" s="188"/>
      <c r="E50" s="189"/>
      <c r="F50" s="92"/>
      <c r="G50" s="12"/>
      <c r="H50" s="12"/>
      <c r="I50" s="12"/>
    </row>
    <row r="51" spans="2:9" ht="13.5" x14ac:dyDescent="0.15">
      <c r="B51" s="187" t="s">
        <v>53</v>
      </c>
      <c r="C51" s="188"/>
      <c r="D51" s="188"/>
      <c r="E51" s="189"/>
      <c r="F51" s="92"/>
      <c r="G51" s="12"/>
      <c r="H51" s="12"/>
      <c r="I51" s="12"/>
    </row>
    <row r="52" spans="2:9" ht="13.5" x14ac:dyDescent="0.15">
      <c r="B52" s="187"/>
      <c r="C52" s="188"/>
      <c r="D52" s="188"/>
      <c r="E52" s="189"/>
      <c r="F52" s="92"/>
      <c r="G52" s="12"/>
      <c r="H52" s="12"/>
      <c r="I52" s="12"/>
    </row>
    <row r="53" spans="2:9" ht="13.5" x14ac:dyDescent="0.15">
      <c r="B53" s="187" t="s">
        <v>49</v>
      </c>
      <c r="C53" s="188"/>
      <c r="D53" s="188"/>
      <c r="E53" s="189"/>
      <c r="F53" s="92"/>
      <c r="G53" s="12"/>
      <c r="H53" s="12"/>
      <c r="I53" s="12"/>
    </row>
    <row r="54" spans="2:9" ht="13.5" x14ac:dyDescent="0.15">
      <c r="B54" s="187"/>
      <c r="C54" s="188"/>
      <c r="D54" s="188"/>
      <c r="E54" s="189"/>
      <c r="F54" s="92"/>
      <c r="G54" s="12"/>
      <c r="H54" s="12"/>
      <c r="I54" s="12"/>
    </row>
    <row r="55" spans="2:9" ht="13.5" x14ac:dyDescent="0.15">
      <c r="B55" s="187" t="s">
        <v>50</v>
      </c>
      <c r="C55" s="188"/>
      <c r="D55" s="188"/>
      <c r="E55" s="189"/>
      <c r="F55" s="92"/>
      <c r="G55" s="12"/>
      <c r="H55" s="12"/>
      <c r="I55" s="12"/>
    </row>
    <row r="56" spans="2:9" ht="13.5" x14ac:dyDescent="0.15">
      <c r="B56" s="187"/>
      <c r="C56" s="188"/>
      <c r="D56" s="188"/>
      <c r="E56" s="189"/>
      <c r="F56" s="92"/>
      <c r="G56" s="12"/>
      <c r="H56" s="12"/>
      <c r="I56" s="12"/>
    </row>
    <row r="59" spans="2:9" x14ac:dyDescent="0.15">
      <c r="B59" s="52" t="s">
        <v>51</v>
      </c>
    </row>
  </sheetData>
  <mergeCells count="32">
    <mergeCell ref="B53:E53"/>
    <mergeCell ref="B54:E54"/>
    <mergeCell ref="B55:E55"/>
    <mergeCell ref="B56:E56"/>
    <mergeCell ref="B49:E49"/>
    <mergeCell ref="B50:E50"/>
    <mergeCell ref="B51:E51"/>
    <mergeCell ref="B52:E52"/>
    <mergeCell ref="B1:E1"/>
    <mergeCell ref="B2:E2"/>
    <mergeCell ref="B3:E3"/>
    <mergeCell ref="B35:E35"/>
    <mergeCell ref="B30:E30"/>
    <mergeCell ref="B31:E31"/>
    <mergeCell ref="B29:E29"/>
    <mergeCell ref="B33:E33"/>
    <mergeCell ref="B28:E28"/>
    <mergeCell ref="B32:E32"/>
    <mergeCell ref="B34:E34"/>
    <mergeCell ref="B47:E47"/>
    <mergeCell ref="B48:E48"/>
    <mergeCell ref="F44:G44"/>
    <mergeCell ref="B39:E39"/>
    <mergeCell ref="B36:E36"/>
    <mergeCell ref="B37:E37"/>
    <mergeCell ref="B38:E38"/>
    <mergeCell ref="B40:E40"/>
    <mergeCell ref="B42:E42"/>
    <mergeCell ref="B44:E44"/>
    <mergeCell ref="B45:E45"/>
    <mergeCell ref="B46:E46"/>
    <mergeCell ref="B41:E41"/>
  </mergeCells>
  <dataValidations count="1">
    <dataValidation type="whole" errorStyle="warning" operator="equal" allowBlank="1" showInputMessage="1" showErrorMessage="1" errorTitle="Start/End Balance" error="End Balance of Prior Reporting Period should be Starting Balance of Current Reporting Period" sqref="D7" xr:uid="{CB60D137-EAF7-4D1F-95C5-3FE93CE040AB}">
      <formula1>C26</formula1>
    </dataValidation>
  </dataValidations>
  <printOptions headings="1"/>
  <pageMargins left="0.27" right="0.26" top="1" bottom="1" header="0.5" footer="0.5"/>
  <pageSetup scale="44" fitToHeight="0" orientation="portrait" r:id="rId1"/>
  <headerFooter alignWithMargins="0">
    <oddHeader>&amp;C Individual IOU (Table 1) -SOMAH Program IOU Semi-Annual Administrative Expense Report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555CC-A3AE-45AE-A736-E93208ADD912}">
  <sheetPr>
    <pageSetUpPr fitToPage="1"/>
  </sheetPr>
  <dimension ref="B1:K59"/>
  <sheetViews>
    <sheetView zoomScale="70" zoomScaleNormal="70" workbookViewId="0">
      <pane xSplit="2" ySplit="5" topLeftCell="C30" activePane="bottomRight" state="frozen"/>
      <selection activeCell="B70" sqref="B70"/>
      <selection pane="bottomLeft" activeCell="B70" sqref="B70"/>
      <selection pane="topRight" activeCell="B70" sqref="B70"/>
      <selection pane="bottomRight" activeCell="B70" sqref="B70"/>
    </sheetView>
  </sheetViews>
  <sheetFormatPr defaultRowHeight="12.75" x14ac:dyDescent="0.15"/>
  <cols>
    <col min="1" max="1" width="4.1796875" customWidth="1"/>
    <col min="2" max="2" width="79.29296875" style="8" customWidth="1"/>
    <col min="3" max="4" width="31.6875" style="72" customWidth="1"/>
    <col min="5" max="5" width="27.9140625" customWidth="1"/>
    <col min="6" max="6" width="46.1171875" style="91" customWidth="1"/>
    <col min="7" max="10" width="9.3046875" customWidth="1"/>
  </cols>
  <sheetData>
    <row r="1" spans="2:9" ht="18" x14ac:dyDescent="0.2">
      <c r="B1" s="196" t="s">
        <v>0</v>
      </c>
      <c r="C1" s="197"/>
      <c r="D1" s="197"/>
      <c r="E1" s="198"/>
    </row>
    <row r="2" spans="2:9" ht="18" x14ac:dyDescent="0.2">
      <c r="B2" s="199" t="s">
        <v>55</v>
      </c>
      <c r="C2" s="200"/>
      <c r="D2" s="201"/>
      <c r="E2" s="202"/>
    </row>
    <row r="3" spans="2:9" ht="18.75" thickBot="1" x14ac:dyDescent="0.25">
      <c r="B3" s="203" t="s">
        <v>2</v>
      </c>
      <c r="C3" s="204"/>
      <c r="D3" s="204"/>
      <c r="E3" s="205"/>
    </row>
    <row r="4" spans="2:9" ht="26.25" x14ac:dyDescent="0.15">
      <c r="B4" s="10"/>
      <c r="C4" s="53" t="s">
        <v>3</v>
      </c>
      <c r="D4" s="53" t="s">
        <v>4</v>
      </c>
      <c r="E4" s="11" t="s">
        <v>5</v>
      </c>
      <c r="F4" s="93" t="s">
        <v>6</v>
      </c>
      <c r="G4" s="12"/>
      <c r="H4" s="12"/>
      <c r="I4" s="12"/>
    </row>
    <row r="5" spans="2:9" ht="14.25" thickBot="1" x14ac:dyDescent="0.2">
      <c r="B5" s="13" t="s">
        <v>7</v>
      </c>
      <c r="C5" s="54"/>
      <c r="D5" s="55"/>
      <c r="E5" s="14"/>
      <c r="F5" s="93"/>
      <c r="G5" s="12"/>
      <c r="H5" s="12"/>
      <c r="I5" s="12"/>
    </row>
    <row r="6" spans="2:9" ht="30" customHeight="1" x14ac:dyDescent="0.15">
      <c r="B6" s="78" t="s">
        <v>8</v>
      </c>
      <c r="C6" s="134">
        <v>5549232</v>
      </c>
      <c r="D6" s="134">
        <v>6142034</v>
      </c>
      <c r="E6" s="17"/>
      <c r="F6" s="92"/>
      <c r="G6" s="12"/>
      <c r="H6" s="12"/>
      <c r="I6" s="12"/>
    </row>
    <row r="7" spans="2:9" ht="30" customHeight="1" x14ac:dyDescent="0.15">
      <c r="B7" s="79" t="s">
        <v>9</v>
      </c>
      <c r="C7" s="135">
        <v>3275</v>
      </c>
      <c r="D7" s="136">
        <v>3250</v>
      </c>
      <c r="E7" s="19"/>
      <c r="F7" s="92"/>
      <c r="G7" s="12"/>
      <c r="H7" s="12"/>
      <c r="I7" s="12"/>
    </row>
    <row r="8" spans="2:9" ht="30" customHeight="1" thickBot="1" x14ac:dyDescent="0.2">
      <c r="B8" s="20" t="s">
        <v>10</v>
      </c>
      <c r="C8" s="60"/>
      <c r="D8" s="60"/>
      <c r="E8" s="14"/>
      <c r="F8" s="92"/>
      <c r="G8" s="12"/>
      <c r="H8" s="12"/>
      <c r="I8" s="12"/>
    </row>
    <row r="9" spans="2:9" ht="30" customHeight="1" x14ac:dyDescent="0.15">
      <c r="B9" s="80" t="s">
        <v>11</v>
      </c>
      <c r="C9" s="56">
        <v>708530</v>
      </c>
      <c r="D9" s="61">
        <v>820554</v>
      </c>
      <c r="E9" s="38"/>
      <c r="F9" s="147" t="s">
        <v>69</v>
      </c>
      <c r="G9" s="12"/>
      <c r="H9" s="12"/>
      <c r="I9" s="12"/>
    </row>
    <row r="10" spans="2:9" ht="30" customHeight="1" x14ac:dyDescent="0.15">
      <c r="B10" s="81" t="s">
        <v>12</v>
      </c>
      <c r="C10" s="56">
        <v>1066147</v>
      </c>
      <c r="D10" s="57">
        <v>1353627</v>
      </c>
      <c r="E10" s="38"/>
      <c r="F10" s="147" t="s">
        <v>70</v>
      </c>
      <c r="G10" s="12"/>
      <c r="H10" s="12"/>
      <c r="I10" s="12"/>
    </row>
    <row r="11" spans="2:9" ht="30" customHeight="1" x14ac:dyDescent="0.15">
      <c r="B11" s="82" t="s">
        <v>13</v>
      </c>
      <c r="C11" s="58">
        <v>1779</v>
      </c>
      <c r="D11" s="59">
        <v>16905</v>
      </c>
      <c r="E11" s="19"/>
      <c r="F11" s="92"/>
      <c r="G11" s="12"/>
      <c r="H11" s="12"/>
      <c r="I11" s="12"/>
    </row>
    <row r="12" spans="2:9" ht="30" customHeight="1" thickBot="1" x14ac:dyDescent="0.2">
      <c r="B12" s="83" t="s">
        <v>14</v>
      </c>
      <c r="C12" s="62"/>
      <c r="D12" s="63"/>
      <c r="E12" s="14"/>
      <c r="F12" s="92"/>
      <c r="G12" s="12"/>
      <c r="H12" s="12"/>
      <c r="I12" s="12"/>
    </row>
    <row r="13" spans="2:9" ht="30" customHeight="1" x14ac:dyDescent="0.15">
      <c r="B13" s="57" t="s">
        <v>15</v>
      </c>
      <c r="C13" s="57">
        <f>SUM(C9,C11,C12)</f>
        <v>710309</v>
      </c>
      <c r="D13" s="57">
        <f>SUM(D9,D11,D12)</f>
        <v>837459</v>
      </c>
      <c r="E13" s="90"/>
      <c r="F13" s="95"/>
      <c r="G13" s="12"/>
      <c r="H13" s="12"/>
      <c r="I13" s="12"/>
    </row>
    <row r="14" spans="2:9" ht="30" customHeight="1" thickBot="1" x14ac:dyDescent="0.2">
      <c r="B14" s="13" t="s">
        <v>16</v>
      </c>
      <c r="C14" s="54"/>
      <c r="D14" s="55"/>
      <c r="E14" s="14"/>
      <c r="F14" s="92"/>
      <c r="G14" s="12"/>
      <c r="H14" s="12"/>
      <c r="I14" s="12"/>
    </row>
    <row r="15" spans="2:9" ht="30" customHeight="1" x14ac:dyDescent="0.15">
      <c r="B15" s="78" t="s">
        <v>17</v>
      </c>
      <c r="C15" s="137">
        <v>3116</v>
      </c>
      <c r="D15" s="138">
        <v>0</v>
      </c>
      <c r="E15" s="142">
        <v>800</v>
      </c>
      <c r="F15" s="92"/>
      <c r="G15" s="12"/>
      <c r="H15" s="12"/>
      <c r="I15" s="12"/>
    </row>
    <row r="16" spans="2:9" ht="30" customHeight="1" x14ac:dyDescent="0.15">
      <c r="B16" s="82" t="s">
        <v>18</v>
      </c>
      <c r="C16" s="139">
        <v>5982</v>
      </c>
      <c r="D16" s="139">
        <v>4909</v>
      </c>
      <c r="E16" s="142">
        <v>13554</v>
      </c>
      <c r="F16" s="92"/>
      <c r="G16" s="12"/>
      <c r="H16" s="12"/>
      <c r="I16" s="12"/>
    </row>
    <row r="17" spans="2:11" ht="30" customHeight="1" thickBot="1" x14ac:dyDescent="0.2">
      <c r="B17" s="83" t="s">
        <v>19</v>
      </c>
      <c r="C17" s="140">
        <v>0</v>
      </c>
      <c r="D17" s="141">
        <v>0</v>
      </c>
      <c r="E17" s="143">
        <v>400</v>
      </c>
      <c r="F17" s="92"/>
      <c r="G17" s="12"/>
      <c r="H17" s="12"/>
      <c r="I17" s="12"/>
    </row>
    <row r="18" spans="2:11" ht="30" customHeight="1" x14ac:dyDescent="0.15">
      <c r="B18" s="84" t="s">
        <v>20</v>
      </c>
      <c r="C18" s="64">
        <f>SUM(C15:C17)</f>
        <v>9098</v>
      </c>
      <c r="D18" s="64">
        <f>SUM(D15:D17)</f>
        <v>4909</v>
      </c>
      <c r="E18" s="64">
        <f>SUM(E15:E17)</f>
        <v>14754</v>
      </c>
      <c r="F18" s="92"/>
      <c r="G18" s="12"/>
      <c r="H18" s="12"/>
      <c r="I18" s="12"/>
    </row>
    <row r="19" spans="2:11" ht="30" customHeight="1" thickBot="1" x14ac:dyDescent="0.2">
      <c r="B19" s="13" t="s">
        <v>21</v>
      </c>
      <c r="C19" s="54"/>
      <c r="D19" s="55"/>
      <c r="E19" s="15"/>
      <c r="F19" s="92"/>
      <c r="G19" s="12"/>
      <c r="H19" s="12"/>
      <c r="I19" s="12"/>
    </row>
    <row r="20" spans="2:11" ht="30" customHeight="1" x14ac:dyDescent="0.15">
      <c r="B20" s="85" t="s">
        <v>22</v>
      </c>
      <c r="C20" s="56">
        <v>0</v>
      </c>
      <c r="D20" s="56">
        <v>0</v>
      </c>
      <c r="E20" s="25"/>
      <c r="F20" s="92"/>
      <c r="G20" s="12"/>
      <c r="H20" s="12"/>
      <c r="I20" s="12"/>
    </row>
    <row r="21" spans="2:11" ht="30" customHeight="1" thickBot="1" x14ac:dyDescent="0.2">
      <c r="B21" s="26" t="s">
        <v>23</v>
      </c>
      <c r="C21" s="60"/>
      <c r="D21" s="60"/>
      <c r="E21" s="21"/>
      <c r="F21" s="92"/>
      <c r="G21" s="12"/>
      <c r="H21" s="12"/>
      <c r="I21" s="12"/>
    </row>
    <row r="22" spans="2:11" ht="30" customHeight="1" x14ac:dyDescent="0.15">
      <c r="B22" s="85" t="s">
        <v>24</v>
      </c>
      <c r="C22" s="144">
        <v>0</v>
      </c>
      <c r="D22" s="144">
        <v>0</v>
      </c>
      <c r="E22" s="27"/>
      <c r="F22" s="92"/>
      <c r="G22" s="12"/>
      <c r="H22" s="12"/>
      <c r="I22" s="12"/>
    </row>
    <row r="23" spans="2:11" ht="30" customHeight="1" x14ac:dyDescent="0.15">
      <c r="B23" s="86" t="s">
        <v>25</v>
      </c>
      <c r="C23" s="146">
        <v>108409</v>
      </c>
      <c r="D23" s="145">
        <v>25518</v>
      </c>
      <c r="E23" s="29"/>
      <c r="F23" s="94"/>
      <c r="G23" s="12"/>
      <c r="H23" s="12"/>
      <c r="I23" s="12"/>
    </row>
    <row r="24" spans="2:11" ht="30" customHeight="1" thickBot="1" x14ac:dyDescent="0.2">
      <c r="B24" s="13" t="s">
        <v>26</v>
      </c>
      <c r="C24" s="67"/>
      <c r="D24" s="67"/>
      <c r="E24" s="30"/>
      <c r="F24" s="92"/>
      <c r="G24" s="12"/>
      <c r="H24" s="12"/>
      <c r="I24" s="12"/>
    </row>
    <row r="25" spans="2:11" ht="30" customHeight="1" x14ac:dyDescent="0.15">
      <c r="B25" s="87" t="s">
        <v>27</v>
      </c>
      <c r="C25" s="99">
        <f>C6+C13-SUM(C18,C20,C22,C23)</f>
        <v>6142034</v>
      </c>
      <c r="D25" s="99">
        <f>D6+D13-SUM(D18,D20,D22,D23)</f>
        <v>6949066</v>
      </c>
      <c r="E25" s="100"/>
      <c r="F25" s="95"/>
      <c r="G25" s="12"/>
      <c r="H25" s="12"/>
      <c r="I25" s="12"/>
    </row>
    <row r="26" spans="2:11" ht="30" customHeight="1" thickBot="1" x14ac:dyDescent="0.2">
      <c r="B26" s="87" t="s">
        <v>28</v>
      </c>
      <c r="C26" s="88">
        <f>C7-C20</f>
        <v>3275</v>
      </c>
      <c r="D26" s="88">
        <f>D7-D20</f>
        <v>3250</v>
      </c>
      <c r="E26" s="89"/>
      <c r="F26" s="92"/>
      <c r="G26" s="12"/>
      <c r="H26" s="12"/>
      <c r="I26" s="12"/>
    </row>
    <row r="27" spans="2:11" ht="14.25" thickBot="1" x14ac:dyDescent="0.2">
      <c r="B27" s="34"/>
      <c r="C27" s="70"/>
      <c r="D27" s="70"/>
      <c r="E27" s="36"/>
      <c r="F27" s="92"/>
      <c r="G27" s="12"/>
      <c r="H27" s="12"/>
      <c r="I27" s="12"/>
    </row>
    <row r="28" spans="2:11" s="9" customFormat="1" ht="15" thickBot="1" x14ac:dyDescent="0.2">
      <c r="B28" s="206" t="s">
        <v>29</v>
      </c>
      <c r="C28" s="207"/>
      <c r="D28" s="207"/>
      <c r="E28" s="207"/>
      <c r="F28" s="92"/>
      <c r="G28" s="12"/>
      <c r="H28" s="12"/>
      <c r="I28" s="12"/>
    </row>
    <row r="29" spans="2:11" s="9" customFormat="1" ht="14.25" x14ac:dyDescent="0.15">
      <c r="B29" s="208" t="s">
        <v>30</v>
      </c>
      <c r="C29" s="208"/>
      <c r="D29" s="208"/>
      <c r="E29" s="208"/>
      <c r="F29" s="92"/>
      <c r="G29" s="12"/>
      <c r="H29" s="12"/>
      <c r="I29" s="12"/>
    </row>
    <row r="30" spans="2:11" s="9" customFormat="1" ht="14.25" x14ac:dyDescent="0.15">
      <c r="B30" s="195" t="s">
        <v>31</v>
      </c>
      <c r="C30" s="195"/>
      <c r="D30" s="195"/>
      <c r="E30" s="195"/>
      <c r="F30" s="92"/>
      <c r="G30" s="12"/>
      <c r="H30" s="39"/>
      <c r="I30" s="39"/>
      <c r="J30" s="39"/>
      <c r="K30" s="39"/>
    </row>
    <row r="31" spans="2:11" s="9" customFormat="1" ht="14.25" x14ac:dyDescent="0.15">
      <c r="B31" s="194" t="s">
        <v>32</v>
      </c>
      <c r="C31" s="194"/>
      <c r="D31" s="194"/>
      <c r="E31" s="194"/>
      <c r="F31" s="92"/>
      <c r="G31" s="12"/>
      <c r="H31" s="12"/>
      <c r="I31" s="12"/>
    </row>
    <row r="32" spans="2:11" s="9" customFormat="1" ht="14.25" x14ac:dyDescent="0.15">
      <c r="B32" s="194" t="s">
        <v>33</v>
      </c>
      <c r="C32" s="194"/>
      <c r="D32" s="194"/>
      <c r="E32" s="194"/>
      <c r="F32" s="92"/>
      <c r="G32" s="12"/>
      <c r="H32" s="12"/>
      <c r="I32" s="12"/>
    </row>
    <row r="33" spans="2:9" s="9" customFormat="1" ht="14.25" x14ac:dyDescent="0.15">
      <c r="B33" s="194" t="s">
        <v>34</v>
      </c>
      <c r="C33" s="194"/>
      <c r="D33" s="194"/>
      <c r="E33" s="194"/>
      <c r="F33" s="92"/>
      <c r="G33" s="12"/>
      <c r="H33" s="12"/>
      <c r="I33" s="12"/>
    </row>
    <row r="34" spans="2:9" s="9" customFormat="1" ht="14.25" x14ac:dyDescent="0.15">
      <c r="B34" s="190" t="s">
        <v>35</v>
      </c>
      <c r="C34" s="190"/>
      <c r="D34" s="190"/>
      <c r="E34" s="190"/>
      <c r="F34" s="92"/>
      <c r="G34" s="12"/>
      <c r="H34" s="12"/>
      <c r="I34" s="12"/>
    </row>
    <row r="35" spans="2:9" s="9" customFormat="1" ht="14.25" x14ac:dyDescent="0.15">
      <c r="B35" s="194" t="s">
        <v>36</v>
      </c>
      <c r="C35" s="194"/>
      <c r="D35" s="194"/>
      <c r="E35" s="194"/>
      <c r="F35" s="92"/>
      <c r="G35" s="12"/>
      <c r="H35" s="12"/>
      <c r="I35" s="12"/>
    </row>
    <row r="36" spans="2:9" s="9" customFormat="1" ht="14.25" x14ac:dyDescent="0.15">
      <c r="B36" s="194" t="s">
        <v>37</v>
      </c>
      <c r="C36" s="194"/>
      <c r="D36" s="194"/>
      <c r="E36" s="194"/>
      <c r="F36" s="92"/>
      <c r="G36" s="12"/>
      <c r="H36" s="12"/>
      <c r="I36" s="12"/>
    </row>
    <row r="37" spans="2:9" s="9" customFormat="1" ht="14.25" x14ac:dyDescent="0.15">
      <c r="B37" s="194" t="s">
        <v>38</v>
      </c>
      <c r="C37" s="194"/>
      <c r="D37" s="194"/>
      <c r="E37" s="194"/>
      <c r="F37" s="92"/>
      <c r="G37" s="12"/>
      <c r="H37" s="12"/>
      <c r="I37" s="12"/>
    </row>
    <row r="38" spans="2:9" s="9" customFormat="1" ht="14.25" x14ac:dyDescent="0.15">
      <c r="B38" s="195" t="s">
        <v>39</v>
      </c>
      <c r="C38" s="195"/>
      <c r="D38" s="195"/>
      <c r="E38" s="195"/>
      <c r="F38" s="92"/>
      <c r="G38" s="12"/>
      <c r="H38" s="12"/>
      <c r="I38" s="12"/>
    </row>
    <row r="39" spans="2:9" s="9" customFormat="1" ht="14.25" x14ac:dyDescent="0.15">
      <c r="B39" s="190" t="s">
        <v>40</v>
      </c>
      <c r="C39" s="190"/>
      <c r="D39" s="190"/>
      <c r="E39" s="190"/>
      <c r="F39" s="92"/>
      <c r="G39" s="12"/>
      <c r="H39" s="12"/>
      <c r="I39" s="12"/>
    </row>
    <row r="40" spans="2:9" s="9" customFormat="1" ht="14.25" x14ac:dyDescent="0.15">
      <c r="B40" s="190" t="s">
        <v>41</v>
      </c>
      <c r="C40" s="190"/>
      <c r="D40" s="190"/>
      <c r="E40" s="190"/>
      <c r="F40" s="92"/>
      <c r="G40" s="12"/>
      <c r="H40" s="12"/>
      <c r="I40" s="12"/>
    </row>
    <row r="41" spans="2:9" s="9" customFormat="1" ht="14.25" x14ac:dyDescent="0.15">
      <c r="B41" s="190" t="s">
        <v>42</v>
      </c>
      <c r="C41" s="190"/>
      <c r="D41" s="190"/>
      <c r="E41" s="190"/>
      <c r="F41" s="92"/>
      <c r="G41" s="12"/>
      <c r="H41" s="12"/>
      <c r="I41" s="12"/>
    </row>
    <row r="42" spans="2:9" s="9" customFormat="1" ht="14.25" x14ac:dyDescent="0.15">
      <c r="B42" s="190" t="s">
        <v>43</v>
      </c>
      <c r="C42" s="190"/>
      <c r="D42" s="190"/>
      <c r="E42" s="190"/>
      <c r="F42" s="92"/>
      <c r="G42" s="12"/>
      <c r="H42" s="12"/>
      <c r="I42" s="12"/>
    </row>
    <row r="43" spans="2:9" s="9" customFormat="1" ht="15" thickBot="1" x14ac:dyDescent="0.2">
      <c r="B43" s="37"/>
      <c r="C43" s="71"/>
      <c r="D43" s="71"/>
      <c r="E43" s="12"/>
      <c r="F43" s="92"/>
      <c r="G43" s="12"/>
      <c r="H43" s="12"/>
      <c r="I43" s="12"/>
    </row>
    <row r="44" spans="2:9" s="9" customFormat="1" ht="15" thickBot="1" x14ac:dyDescent="0.2">
      <c r="B44" s="191" t="s">
        <v>44</v>
      </c>
      <c r="C44" s="192"/>
      <c r="D44" s="192"/>
      <c r="E44" s="193"/>
      <c r="F44" s="212"/>
      <c r="G44" s="212"/>
      <c r="H44" s="12"/>
      <c r="I44" s="12"/>
    </row>
    <row r="45" spans="2:9" s="9" customFormat="1" ht="14.25" x14ac:dyDescent="0.15">
      <c r="B45" s="181" t="s">
        <v>45</v>
      </c>
      <c r="C45" s="182"/>
      <c r="D45" s="182"/>
      <c r="E45" s="183"/>
      <c r="F45" s="92"/>
      <c r="G45" s="12"/>
      <c r="H45" s="12"/>
      <c r="I45" s="12"/>
    </row>
    <row r="46" spans="2:9" s="9" customFormat="1" ht="14.25" x14ac:dyDescent="0.15">
      <c r="B46" s="187"/>
      <c r="C46" s="188"/>
      <c r="D46" s="188"/>
      <c r="E46" s="189"/>
      <c r="F46" s="92"/>
      <c r="G46" s="12"/>
      <c r="H46" s="12"/>
      <c r="I46" s="12"/>
    </row>
    <row r="47" spans="2:9" s="9" customFormat="1" ht="14.25" x14ac:dyDescent="0.15">
      <c r="B47" s="187" t="s">
        <v>46</v>
      </c>
      <c r="C47" s="188"/>
      <c r="D47" s="188"/>
      <c r="E47" s="189"/>
      <c r="F47" s="92"/>
      <c r="G47" s="12"/>
      <c r="H47" s="12"/>
      <c r="I47" s="12"/>
    </row>
    <row r="48" spans="2:9" s="9" customFormat="1" ht="14.25" x14ac:dyDescent="0.15">
      <c r="B48" s="209"/>
      <c r="C48" s="210"/>
      <c r="D48" s="210"/>
      <c r="E48" s="211"/>
      <c r="F48" s="92"/>
      <c r="G48" s="12"/>
      <c r="H48" s="12"/>
      <c r="I48" s="12"/>
    </row>
    <row r="49" spans="2:9" s="9" customFormat="1" ht="14.25" x14ac:dyDescent="0.15">
      <c r="B49" s="187" t="s">
        <v>47</v>
      </c>
      <c r="C49" s="188"/>
      <c r="D49" s="188"/>
      <c r="E49" s="189"/>
      <c r="F49" s="92"/>
      <c r="G49" s="12"/>
      <c r="H49" s="12"/>
      <c r="I49" s="12"/>
    </row>
    <row r="50" spans="2:9" s="9" customFormat="1" ht="14.25" x14ac:dyDescent="0.15">
      <c r="B50" s="187"/>
      <c r="C50" s="188"/>
      <c r="D50" s="188"/>
      <c r="E50" s="189"/>
      <c r="F50" s="92"/>
      <c r="G50" s="12"/>
      <c r="H50" s="12"/>
      <c r="I50" s="12"/>
    </row>
    <row r="51" spans="2:9" ht="13.5" x14ac:dyDescent="0.15">
      <c r="B51" s="187" t="s">
        <v>53</v>
      </c>
      <c r="C51" s="188"/>
      <c r="D51" s="188"/>
      <c r="E51" s="189"/>
      <c r="F51" s="92"/>
      <c r="G51" s="12"/>
      <c r="H51" s="12"/>
      <c r="I51" s="12"/>
    </row>
    <row r="52" spans="2:9" ht="13.5" x14ac:dyDescent="0.15">
      <c r="B52" s="187"/>
      <c r="C52" s="188"/>
      <c r="D52" s="188"/>
      <c r="E52" s="189"/>
      <c r="F52" s="92"/>
      <c r="G52" s="12"/>
      <c r="H52" s="12"/>
      <c r="I52" s="12"/>
    </row>
    <row r="53" spans="2:9" ht="13.5" x14ac:dyDescent="0.15">
      <c r="B53" s="187" t="s">
        <v>49</v>
      </c>
      <c r="C53" s="188"/>
      <c r="D53" s="188"/>
      <c r="E53" s="189"/>
      <c r="F53" s="92"/>
      <c r="G53" s="12"/>
      <c r="H53" s="12"/>
      <c r="I53" s="12"/>
    </row>
    <row r="54" spans="2:9" ht="13.5" x14ac:dyDescent="0.15">
      <c r="B54" s="187"/>
      <c r="C54" s="188"/>
      <c r="D54" s="188"/>
      <c r="E54" s="189"/>
      <c r="F54" s="92"/>
      <c r="G54" s="12"/>
      <c r="H54" s="12"/>
      <c r="I54" s="12"/>
    </row>
    <row r="55" spans="2:9" ht="13.5" x14ac:dyDescent="0.15">
      <c r="B55" s="187" t="s">
        <v>50</v>
      </c>
      <c r="C55" s="188"/>
      <c r="D55" s="188"/>
      <c r="E55" s="189"/>
      <c r="F55" s="92"/>
      <c r="G55" s="12"/>
      <c r="H55" s="12"/>
      <c r="I55" s="12"/>
    </row>
    <row r="56" spans="2:9" ht="13.5" x14ac:dyDescent="0.15">
      <c r="B56" s="187"/>
      <c r="C56" s="188"/>
      <c r="D56" s="188"/>
      <c r="E56" s="189"/>
      <c r="F56" s="92"/>
      <c r="G56" s="12"/>
      <c r="H56" s="12"/>
      <c r="I56" s="12"/>
    </row>
    <row r="59" spans="2:9" x14ac:dyDescent="0.15">
      <c r="B59" s="52" t="s">
        <v>51</v>
      </c>
    </row>
  </sheetData>
  <mergeCells count="32">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 ref="B39:E39"/>
    <mergeCell ref="B40:E40"/>
    <mergeCell ref="B41:E41"/>
    <mergeCell ref="F44:G44"/>
    <mergeCell ref="B45:E45"/>
    <mergeCell ref="B42:E42"/>
    <mergeCell ref="B44:E44"/>
    <mergeCell ref="B46:E46"/>
    <mergeCell ref="B47:E47"/>
    <mergeCell ref="B55:E55"/>
    <mergeCell ref="B48:E48"/>
    <mergeCell ref="B56:E56"/>
    <mergeCell ref="B49:E49"/>
    <mergeCell ref="B50:E50"/>
    <mergeCell ref="B51:E51"/>
    <mergeCell ref="B52:E52"/>
    <mergeCell ref="B53:E53"/>
    <mergeCell ref="B54:E54"/>
  </mergeCells>
  <dataValidations count="1">
    <dataValidation type="whole" errorStyle="warning" operator="equal" allowBlank="1" showInputMessage="1" showErrorMessage="1" errorTitle="Start/End Balance" error="End Balance of Prior Reporting Period should be Starting Balance of Current Reporting Period" sqref="D7" xr:uid="{CA508DB3-C158-43C0-BF78-AF91C3CBF827}">
      <formula1>C26</formula1>
    </dataValidation>
  </dataValidations>
  <printOptions headings="1"/>
  <pageMargins left="0.27" right="0.26" top="1" bottom="1" header="0.5" footer="0.5"/>
  <pageSetup scale="44" fitToHeight="0" orientation="portrait" r:id="rId1"/>
  <headerFooter alignWithMargins="0">
    <oddHeader>&amp;C Individual IOU (Table 1) -SOMAH Program IOU Semi-Annual Administrative Expense Report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E59-088B-4812-B765-4FCA3B2C6067}">
  <sheetPr>
    <pageSetUpPr fitToPage="1"/>
  </sheetPr>
  <dimension ref="B1:K60"/>
  <sheetViews>
    <sheetView zoomScale="70" zoomScaleNormal="70" workbookViewId="0">
      <pane xSplit="2" ySplit="5" topLeftCell="C21" activePane="bottomRight" state="frozen"/>
      <selection activeCell="B70" sqref="B70"/>
      <selection pane="bottomLeft" activeCell="B70" sqref="B70"/>
      <selection pane="topRight" activeCell="B70" sqref="B70"/>
      <selection pane="bottomRight" activeCell="B70" sqref="B70"/>
    </sheetView>
  </sheetViews>
  <sheetFormatPr defaultRowHeight="12.75" x14ac:dyDescent="0.15"/>
  <cols>
    <col min="1" max="1" width="4.1796875" customWidth="1"/>
    <col min="2" max="2" width="79.29296875" style="8" customWidth="1"/>
    <col min="3" max="4" width="31.6875" style="72" customWidth="1"/>
    <col min="5" max="5" width="27.9140625" customWidth="1"/>
    <col min="6" max="6" width="46.1171875" style="91" customWidth="1"/>
    <col min="7" max="10" width="9.3046875" customWidth="1"/>
  </cols>
  <sheetData>
    <row r="1" spans="2:9" ht="18" x14ac:dyDescent="0.2">
      <c r="B1" s="196" t="s">
        <v>0</v>
      </c>
      <c r="C1" s="197"/>
      <c r="D1" s="197"/>
      <c r="E1" s="198"/>
    </row>
    <row r="2" spans="2:9" ht="18" x14ac:dyDescent="0.2">
      <c r="B2" s="199" t="s">
        <v>56</v>
      </c>
      <c r="C2" s="200"/>
      <c r="D2" s="201"/>
      <c r="E2" s="202"/>
    </row>
    <row r="3" spans="2:9" ht="18.75" thickBot="1" x14ac:dyDescent="0.25">
      <c r="B3" s="203" t="s">
        <v>2</v>
      </c>
      <c r="C3" s="204"/>
      <c r="D3" s="204"/>
      <c r="E3" s="205"/>
    </row>
    <row r="4" spans="2:9" ht="26.25" x14ac:dyDescent="0.15">
      <c r="B4" s="10"/>
      <c r="C4" s="53" t="s">
        <v>3</v>
      </c>
      <c r="D4" s="53" t="s">
        <v>4</v>
      </c>
      <c r="E4" s="11" t="s">
        <v>5</v>
      </c>
      <c r="F4" s="93" t="s">
        <v>6</v>
      </c>
      <c r="G4" s="12"/>
      <c r="H4" s="12"/>
      <c r="I4" s="12"/>
    </row>
    <row r="5" spans="2:9" ht="14.25" thickBot="1" x14ac:dyDescent="0.2">
      <c r="B5" s="13" t="s">
        <v>7</v>
      </c>
      <c r="C5" s="54"/>
      <c r="D5" s="55"/>
      <c r="E5" s="14"/>
      <c r="F5" s="93"/>
      <c r="G5" s="12"/>
      <c r="H5" s="12"/>
      <c r="I5" s="12"/>
    </row>
    <row r="6" spans="2:9" ht="30" customHeight="1" x14ac:dyDescent="0.15">
      <c r="B6" s="78" t="s">
        <v>8</v>
      </c>
      <c r="C6" s="167">
        <v>1522547.97</v>
      </c>
      <c r="D6" s="169">
        <v>1849411.0799999998</v>
      </c>
      <c r="E6" s="17"/>
      <c r="F6" s="92"/>
      <c r="G6" s="12"/>
      <c r="H6" s="12"/>
      <c r="I6" s="12"/>
    </row>
    <row r="7" spans="2:9" ht="30" customHeight="1" x14ac:dyDescent="0.15">
      <c r="B7" s="79" t="s">
        <v>9</v>
      </c>
      <c r="C7" s="168">
        <v>1996.9899121793678</v>
      </c>
      <c r="D7" s="168">
        <v>7274.231720866841</v>
      </c>
      <c r="E7" s="19"/>
      <c r="F7" s="92"/>
      <c r="G7" s="12"/>
      <c r="H7" s="12"/>
      <c r="I7" s="12"/>
    </row>
    <row r="8" spans="2:9" ht="30" customHeight="1" thickBot="1" x14ac:dyDescent="0.2">
      <c r="B8" s="20" t="s">
        <v>10</v>
      </c>
      <c r="C8" s="60"/>
      <c r="D8" s="60"/>
      <c r="E8" s="14"/>
      <c r="F8" s="92"/>
      <c r="G8" s="12"/>
      <c r="H8" s="12"/>
      <c r="I8" s="12"/>
    </row>
    <row r="9" spans="2:9" ht="30" customHeight="1" x14ac:dyDescent="0.15">
      <c r="B9" s="80" t="s">
        <v>11</v>
      </c>
      <c r="C9" s="172">
        <v>333475</v>
      </c>
      <c r="D9" s="170">
        <v>0</v>
      </c>
      <c r="E9" s="38"/>
      <c r="F9" s="92"/>
      <c r="G9" s="12"/>
      <c r="H9" s="12"/>
      <c r="I9" s="12"/>
    </row>
    <row r="10" spans="2:9" ht="30" customHeight="1" x14ac:dyDescent="0.15">
      <c r="B10" s="81" t="s">
        <v>12</v>
      </c>
      <c r="C10" s="170">
        <v>437152</v>
      </c>
      <c r="D10" s="172">
        <v>446231</v>
      </c>
      <c r="E10" s="38"/>
      <c r="F10" s="92"/>
      <c r="G10" s="12"/>
      <c r="H10" s="12"/>
      <c r="I10" s="12"/>
    </row>
    <row r="11" spans="2:9" ht="30" customHeight="1" x14ac:dyDescent="0.15">
      <c r="B11" s="82" t="s">
        <v>13</v>
      </c>
      <c r="C11" s="171">
        <v>652.73</v>
      </c>
      <c r="D11" s="171">
        <v>6152.82</v>
      </c>
      <c r="E11" s="19"/>
      <c r="F11" s="92"/>
      <c r="G11" s="12"/>
      <c r="H11" s="12"/>
      <c r="I11" s="12"/>
    </row>
    <row r="12" spans="2:9" ht="30" customHeight="1" thickBot="1" x14ac:dyDescent="0.2">
      <c r="B12" s="83" t="s">
        <v>14</v>
      </c>
      <c r="C12" s="173"/>
      <c r="D12" s="173"/>
      <c r="E12" s="14"/>
      <c r="F12" s="92"/>
      <c r="G12" s="12"/>
      <c r="H12" s="12"/>
      <c r="I12" s="12"/>
    </row>
    <row r="13" spans="2:9" ht="30" customHeight="1" x14ac:dyDescent="0.15">
      <c r="B13" s="56" t="s">
        <v>15</v>
      </c>
      <c r="C13" s="56">
        <f>SUM(C9,C11,C12)</f>
        <v>334127.73</v>
      </c>
      <c r="D13" s="56">
        <f>SUM(D9,D11,D12)</f>
        <v>6152.82</v>
      </c>
      <c r="E13" s="17"/>
      <c r="F13" s="92"/>
      <c r="G13" s="12"/>
      <c r="H13" s="12"/>
      <c r="I13" s="12"/>
    </row>
    <row r="14" spans="2:9" ht="30" customHeight="1" thickBot="1" x14ac:dyDescent="0.2">
      <c r="B14" s="13" t="s">
        <v>16</v>
      </c>
      <c r="C14" s="54"/>
      <c r="D14" s="55"/>
      <c r="E14" s="14"/>
      <c r="F14" s="92"/>
      <c r="G14" s="12"/>
      <c r="H14" s="12"/>
      <c r="I14" s="12"/>
    </row>
    <row r="15" spans="2:9" ht="30" customHeight="1" x14ac:dyDescent="0.15">
      <c r="B15" s="78" t="s">
        <v>17</v>
      </c>
      <c r="C15" s="174">
        <v>1179.08</v>
      </c>
      <c r="D15" s="174">
        <v>632.43000000000006</v>
      </c>
      <c r="E15" s="174">
        <v>1000</v>
      </c>
      <c r="F15" s="92"/>
      <c r="G15" s="12"/>
      <c r="H15" s="12"/>
      <c r="I15" s="12"/>
    </row>
    <row r="16" spans="2:9" ht="30" customHeight="1" x14ac:dyDescent="0.15">
      <c r="B16" s="82" t="s">
        <v>18</v>
      </c>
      <c r="C16" s="175">
        <v>2034.7400000000016</v>
      </c>
      <c r="D16" s="175">
        <v>1634.1700000000019</v>
      </c>
      <c r="E16" s="175">
        <v>2000</v>
      </c>
      <c r="F16" s="92"/>
      <c r="G16" s="12"/>
      <c r="H16" s="12"/>
      <c r="I16" s="12"/>
    </row>
    <row r="17" spans="2:11" ht="30" customHeight="1" thickBot="1" x14ac:dyDescent="0.2">
      <c r="B17" s="83" t="s">
        <v>19</v>
      </c>
      <c r="C17" s="176">
        <v>0</v>
      </c>
      <c r="D17" s="176">
        <v>0</v>
      </c>
      <c r="E17" s="176">
        <v>0</v>
      </c>
      <c r="F17" s="92"/>
      <c r="G17" s="12"/>
      <c r="H17" s="12"/>
      <c r="I17" s="12"/>
    </row>
    <row r="18" spans="2:11" ht="30" customHeight="1" x14ac:dyDescent="0.15">
      <c r="B18" s="84" t="s">
        <v>20</v>
      </c>
      <c r="C18" s="64">
        <f>SUM(C15:C17)</f>
        <v>3213.8200000000015</v>
      </c>
      <c r="D18" s="64">
        <f>SUM(D15:D17)</f>
        <v>2266.6000000000022</v>
      </c>
      <c r="E18" s="64">
        <f>SUM(E15:E17)</f>
        <v>3000</v>
      </c>
      <c r="F18" s="92"/>
      <c r="G18" s="12"/>
      <c r="H18" s="12"/>
      <c r="I18" s="12"/>
    </row>
    <row r="19" spans="2:11" ht="30" customHeight="1" thickBot="1" x14ac:dyDescent="0.2">
      <c r="B19" s="13" t="s">
        <v>21</v>
      </c>
      <c r="C19" s="54"/>
      <c r="D19" s="55"/>
      <c r="E19" s="15"/>
      <c r="F19" s="92"/>
      <c r="G19" s="12"/>
      <c r="H19" s="12"/>
      <c r="I19" s="12"/>
    </row>
    <row r="20" spans="2:11" ht="30" customHeight="1" x14ac:dyDescent="0.15">
      <c r="B20" s="85" t="s">
        <v>22</v>
      </c>
      <c r="C20" s="56">
        <v>0</v>
      </c>
      <c r="D20" s="56">
        <v>0</v>
      </c>
      <c r="E20" s="25"/>
      <c r="F20" s="92"/>
      <c r="G20" s="12"/>
      <c r="H20" s="12"/>
      <c r="I20" s="12"/>
    </row>
    <row r="21" spans="2:11" ht="30" customHeight="1" thickBot="1" x14ac:dyDescent="0.2">
      <c r="B21" s="26" t="s">
        <v>23</v>
      </c>
      <c r="C21" s="60"/>
      <c r="D21" s="60"/>
      <c r="E21" s="21"/>
      <c r="F21" s="92"/>
      <c r="G21" s="12"/>
      <c r="H21" s="12"/>
      <c r="I21" s="12"/>
    </row>
    <row r="22" spans="2:11" ht="30" customHeight="1" x14ac:dyDescent="0.15">
      <c r="B22" s="85" t="s">
        <v>24</v>
      </c>
      <c r="C22" s="177">
        <v>0</v>
      </c>
      <c r="D22" s="177">
        <v>0</v>
      </c>
      <c r="E22" s="27"/>
      <c r="F22" s="92"/>
      <c r="G22" s="12"/>
      <c r="H22" s="12"/>
      <c r="I22" s="12"/>
    </row>
    <row r="23" spans="2:11" ht="30" customHeight="1" x14ac:dyDescent="0.15">
      <c r="B23" s="86" t="s">
        <v>25</v>
      </c>
      <c r="C23" s="178">
        <v>4050.8000000000011</v>
      </c>
      <c r="D23" s="178">
        <v>17598.77</v>
      </c>
      <c r="E23" s="29"/>
      <c r="F23" s="94"/>
      <c r="G23" s="12"/>
      <c r="H23" s="12"/>
      <c r="I23" s="12"/>
    </row>
    <row r="24" spans="2:11" ht="30" customHeight="1" thickBot="1" x14ac:dyDescent="0.2">
      <c r="B24" s="13" t="s">
        <v>26</v>
      </c>
      <c r="C24" s="67"/>
      <c r="D24" s="67"/>
      <c r="E24" s="30"/>
      <c r="F24" s="92"/>
      <c r="G24" s="12"/>
      <c r="H24" s="12"/>
      <c r="I24" s="12"/>
    </row>
    <row r="25" spans="2:11" ht="30" customHeight="1" x14ac:dyDescent="0.15">
      <c r="B25" s="87" t="s">
        <v>27</v>
      </c>
      <c r="C25" s="99">
        <f>C6+C13-SUM(C18,C20,C22,C23)</f>
        <v>1849411.0799999998</v>
      </c>
      <c r="D25" s="99">
        <f>D6+D13-SUM(D18,D20,D22,D23)</f>
        <v>1835698.5299999998</v>
      </c>
      <c r="E25" s="100"/>
      <c r="F25" s="92"/>
      <c r="G25" s="12"/>
      <c r="H25" s="12"/>
      <c r="I25" s="12"/>
    </row>
    <row r="26" spans="2:11" ht="30" customHeight="1" thickBot="1" x14ac:dyDescent="0.2">
      <c r="B26" s="87" t="s">
        <v>28</v>
      </c>
      <c r="C26" s="69">
        <f>C7-C20</f>
        <v>1996.9899121793678</v>
      </c>
      <c r="D26" s="69">
        <f>D7-D20</f>
        <v>7274.231720866841</v>
      </c>
      <c r="E26" s="33"/>
      <c r="F26" s="92"/>
      <c r="G26" s="12"/>
      <c r="H26" s="12"/>
      <c r="I26" s="12"/>
    </row>
    <row r="27" spans="2:11" ht="14.25" thickBot="1" x14ac:dyDescent="0.2">
      <c r="B27" s="34"/>
      <c r="C27" s="70"/>
      <c r="D27" s="70"/>
      <c r="E27" s="36"/>
      <c r="F27" s="92"/>
      <c r="G27" s="12"/>
      <c r="H27" s="12"/>
      <c r="I27" s="12"/>
    </row>
    <row r="28" spans="2:11" s="9" customFormat="1" ht="15" thickBot="1" x14ac:dyDescent="0.2">
      <c r="B28" s="206" t="s">
        <v>29</v>
      </c>
      <c r="C28" s="207"/>
      <c r="D28" s="207"/>
      <c r="E28" s="207"/>
      <c r="F28" s="92"/>
      <c r="G28" s="12"/>
      <c r="H28" s="12"/>
      <c r="I28" s="12"/>
    </row>
    <row r="29" spans="2:11" s="9" customFormat="1" ht="14.25" x14ac:dyDescent="0.15">
      <c r="B29" s="208" t="s">
        <v>30</v>
      </c>
      <c r="C29" s="208"/>
      <c r="D29" s="208"/>
      <c r="E29" s="208"/>
      <c r="F29" s="92"/>
      <c r="G29" s="12"/>
      <c r="H29" s="12"/>
      <c r="I29" s="12"/>
    </row>
    <row r="30" spans="2:11" s="9" customFormat="1" ht="14.25" x14ac:dyDescent="0.15">
      <c r="B30" s="195" t="s">
        <v>31</v>
      </c>
      <c r="C30" s="195"/>
      <c r="D30" s="195"/>
      <c r="E30" s="195"/>
      <c r="F30" s="92"/>
      <c r="G30" s="12"/>
      <c r="H30" s="39"/>
      <c r="I30" s="39"/>
      <c r="J30" s="39"/>
      <c r="K30" s="39"/>
    </row>
    <row r="31" spans="2:11" s="9" customFormat="1" ht="14.25" x14ac:dyDescent="0.15">
      <c r="B31" s="194" t="s">
        <v>32</v>
      </c>
      <c r="C31" s="194"/>
      <c r="D31" s="194"/>
      <c r="E31" s="194"/>
      <c r="F31" s="92"/>
      <c r="G31" s="12"/>
      <c r="H31" s="12"/>
      <c r="I31" s="12"/>
    </row>
    <row r="32" spans="2:11" s="9" customFormat="1" ht="14.25" x14ac:dyDescent="0.15">
      <c r="B32" s="194" t="s">
        <v>33</v>
      </c>
      <c r="C32" s="194"/>
      <c r="D32" s="194"/>
      <c r="E32" s="194"/>
      <c r="F32" s="92"/>
      <c r="G32" s="12"/>
      <c r="H32" s="12"/>
      <c r="I32" s="12"/>
    </row>
    <row r="33" spans="2:9" s="9" customFormat="1" ht="14.25" x14ac:dyDescent="0.15">
      <c r="B33" s="194" t="s">
        <v>34</v>
      </c>
      <c r="C33" s="194"/>
      <c r="D33" s="194"/>
      <c r="E33" s="194"/>
      <c r="F33" s="92"/>
      <c r="G33" s="12"/>
      <c r="H33" s="12"/>
      <c r="I33" s="12"/>
    </row>
    <row r="34" spans="2:9" s="9" customFormat="1" ht="14.25" x14ac:dyDescent="0.15">
      <c r="B34" s="190" t="s">
        <v>35</v>
      </c>
      <c r="C34" s="190"/>
      <c r="D34" s="190"/>
      <c r="E34" s="190"/>
      <c r="F34" s="92"/>
      <c r="G34" s="12"/>
      <c r="H34" s="12"/>
      <c r="I34" s="12"/>
    </row>
    <row r="35" spans="2:9" s="9" customFormat="1" ht="14.25" x14ac:dyDescent="0.15">
      <c r="B35" s="194" t="s">
        <v>36</v>
      </c>
      <c r="C35" s="194"/>
      <c r="D35" s="194"/>
      <c r="E35" s="194"/>
      <c r="F35" s="92"/>
      <c r="G35" s="12"/>
      <c r="H35" s="12"/>
      <c r="I35" s="12"/>
    </row>
    <row r="36" spans="2:9" s="9" customFormat="1" ht="14.25" x14ac:dyDescent="0.15">
      <c r="B36" s="194" t="s">
        <v>37</v>
      </c>
      <c r="C36" s="194"/>
      <c r="D36" s="194"/>
      <c r="E36" s="194"/>
      <c r="F36" s="92"/>
      <c r="G36" s="12"/>
      <c r="H36" s="12"/>
      <c r="I36" s="12"/>
    </row>
    <row r="37" spans="2:9" s="9" customFormat="1" ht="14.25" x14ac:dyDescent="0.15">
      <c r="B37" s="194" t="s">
        <v>38</v>
      </c>
      <c r="C37" s="194"/>
      <c r="D37" s="194"/>
      <c r="E37" s="194"/>
      <c r="F37" s="92"/>
      <c r="G37" s="12"/>
      <c r="H37" s="12"/>
      <c r="I37" s="12"/>
    </row>
    <row r="38" spans="2:9" s="9" customFormat="1" ht="14.25" x14ac:dyDescent="0.15">
      <c r="B38" s="195" t="s">
        <v>39</v>
      </c>
      <c r="C38" s="195"/>
      <c r="D38" s="195"/>
      <c r="E38" s="195"/>
      <c r="F38" s="92"/>
      <c r="G38" s="12"/>
      <c r="H38" s="12"/>
      <c r="I38" s="12"/>
    </row>
    <row r="39" spans="2:9" s="9" customFormat="1" ht="14.25" x14ac:dyDescent="0.15">
      <c r="B39" s="190" t="s">
        <v>40</v>
      </c>
      <c r="C39" s="190"/>
      <c r="D39" s="190"/>
      <c r="E39" s="190"/>
      <c r="F39" s="92"/>
      <c r="G39" s="12"/>
      <c r="H39" s="12"/>
      <c r="I39" s="12"/>
    </row>
    <row r="40" spans="2:9" s="9" customFormat="1" ht="14.25" x14ac:dyDescent="0.15">
      <c r="B40" s="190" t="s">
        <v>41</v>
      </c>
      <c r="C40" s="190"/>
      <c r="D40" s="190"/>
      <c r="E40" s="190"/>
      <c r="F40" s="92"/>
      <c r="G40" s="12"/>
      <c r="H40" s="12"/>
      <c r="I40" s="12"/>
    </row>
    <row r="41" spans="2:9" s="9" customFormat="1" ht="14.25" x14ac:dyDescent="0.15">
      <c r="B41" s="190" t="s">
        <v>42</v>
      </c>
      <c r="C41" s="190"/>
      <c r="D41" s="190"/>
      <c r="E41" s="190"/>
      <c r="F41" s="92"/>
      <c r="G41" s="12"/>
      <c r="H41" s="12"/>
      <c r="I41" s="12"/>
    </row>
    <row r="42" spans="2:9" s="9" customFormat="1" ht="14.25" x14ac:dyDescent="0.15">
      <c r="B42" s="190" t="s">
        <v>43</v>
      </c>
      <c r="C42" s="190"/>
      <c r="D42" s="190"/>
      <c r="E42" s="190"/>
      <c r="F42" s="92"/>
      <c r="G42" s="12"/>
      <c r="H42" s="12"/>
      <c r="I42" s="12"/>
    </row>
    <row r="43" spans="2:9" s="9" customFormat="1" ht="15" thickBot="1" x14ac:dyDescent="0.2">
      <c r="B43" s="37"/>
      <c r="C43" s="71"/>
      <c r="D43" s="71"/>
      <c r="E43" s="12"/>
      <c r="F43" s="92"/>
      <c r="G43" s="12"/>
      <c r="H43" s="12"/>
      <c r="I43" s="12"/>
    </row>
    <row r="44" spans="2:9" s="9" customFormat="1" ht="15" thickBot="1" x14ac:dyDescent="0.2">
      <c r="B44" s="191" t="s">
        <v>44</v>
      </c>
      <c r="C44" s="192"/>
      <c r="D44" s="192"/>
      <c r="E44" s="193"/>
      <c r="F44" s="212"/>
      <c r="G44" s="212"/>
      <c r="H44" s="12"/>
      <c r="I44" s="12"/>
    </row>
    <row r="45" spans="2:9" s="9" customFormat="1" ht="14.25" x14ac:dyDescent="0.15">
      <c r="B45" s="181" t="s">
        <v>71</v>
      </c>
      <c r="C45" s="182"/>
      <c r="D45" s="182"/>
      <c r="E45" s="183"/>
      <c r="F45" s="92"/>
      <c r="G45" s="12"/>
      <c r="H45" s="12"/>
      <c r="I45" s="12"/>
    </row>
    <row r="46" spans="2:9" s="9" customFormat="1" ht="14.25" x14ac:dyDescent="0.15">
      <c r="B46" s="184" t="s">
        <v>72</v>
      </c>
      <c r="C46" s="188"/>
      <c r="D46" s="188"/>
      <c r="E46" s="189"/>
      <c r="F46" s="92"/>
      <c r="G46" s="12"/>
      <c r="H46" s="12"/>
      <c r="I46" s="12"/>
    </row>
    <row r="47" spans="2:9" s="9" customFormat="1" ht="14.25" x14ac:dyDescent="0.15">
      <c r="B47" s="181" t="s">
        <v>45</v>
      </c>
      <c r="C47" s="182"/>
      <c r="D47" s="182"/>
      <c r="E47" s="183"/>
      <c r="F47" s="92"/>
      <c r="G47" s="12"/>
      <c r="H47" s="12"/>
      <c r="I47" s="12"/>
    </row>
    <row r="48" spans="2:9" s="9" customFormat="1" ht="14.25" x14ac:dyDescent="0.15">
      <c r="B48" s="184" t="s">
        <v>73</v>
      </c>
      <c r="C48" s="188"/>
      <c r="D48" s="188"/>
      <c r="E48" s="189"/>
      <c r="F48" s="92"/>
      <c r="G48" s="12"/>
      <c r="H48" s="12"/>
      <c r="I48" s="12"/>
    </row>
    <row r="49" spans="2:9" s="9" customFormat="1" ht="14.25" x14ac:dyDescent="0.15">
      <c r="B49" s="187" t="s">
        <v>46</v>
      </c>
      <c r="C49" s="188"/>
      <c r="D49" s="188"/>
      <c r="E49" s="189"/>
      <c r="F49" s="92"/>
      <c r="G49" s="12"/>
      <c r="H49" s="12"/>
      <c r="I49" s="12"/>
    </row>
    <row r="50" spans="2:9" s="9" customFormat="1" ht="14.25" x14ac:dyDescent="0.15">
      <c r="B50" s="184" t="s">
        <v>74</v>
      </c>
      <c r="C50" s="188"/>
      <c r="D50" s="188"/>
      <c r="E50" s="189"/>
      <c r="F50" s="92"/>
      <c r="G50" s="12"/>
      <c r="H50" s="12"/>
      <c r="I50" s="12"/>
    </row>
    <row r="51" spans="2:9" ht="13.5" x14ac:dyDescent="0.15">
      <c r="B51" s="187" t="s">
        <v>47</v>
      </c>
      <c r="C51" s="188"/>
      <c r="D51" s="188"/>
      <c r="E51" s="189"/>
      <c r="F51" s="92"/>
      <c r="G51" s="12"/>
      <c r="H51" s="12"/>
      <c r="I51" s="12"/>
    </row>
    <row r="52" spans="2:9" ht="13.5" x14ac:dyDescent="0.15">
      <c r="B52" s="187"/>
      <c r="C52" s="188"/>
      <c r="D52" s="188"/>
      <c r="E52" s="189"/>
      <c r="F52" s="92"/>
      <c r="G52" s="12"/>
      <c r="H52" s="12"/>
      <c r="I52" s="12"/>
    </row>
    <row r="53" spans="2:9" ht="13.5" x14ac:dyDescent="0.15">
      <c r="B53" s="187" t="s">
        <v>53</v>
      </c>
      <c r="C53" s="188"/>
      <c r="D53" s="188"/>
      <c r="E53" s="189"/>
      <c r="F53" s="92"/>
      <c r="G53" s="12"/>
      <c r="H53" s="12"/>
      <c r="I53" s="12"/>
    </row>
    <row r="54" spans="2:9" ht="13.5" x14ac:dyDescent="0.15">
      <c r="B54" s="187"/>
      <c r="C54" s="188"/>
      <c r="D54" s="188"/>
      <c r="E54" s="189"/>
      <c r="F54" s="92"/>
      <c r="G54" s="12"/>
      <c r="H54" s="12"/>
      <c r="I54" s="12"/>
    </row>
    <row r="55" spans="2:9" ht="13.5" x14ac:dyDescent="0.15">
      <c r="B55" s="187" t="s">
        <v>49</v>
      </c>
      <c r="C55" s="188"/>
      <c r="D55" s="188"/>
      <c r="E55" s="189"/>
      <c r="F55" s="92"/>
      <c r="G55" s="12"/>
      <c r="H55" s="12"/>
      <c r="I55" s="12"/>
    </row>
    <row r="56" spans="2:9" ht="13.5" x14ac:dyDescent="0.15">
      <c r="B56" s="187"/>
      <c r="C56" s="188"/>
      <c r="D56" s="188"/>
      <c r="E56" s="189"/>
      <c r="F56" s="92"/>
      <c r="G56" s="12"/>
      <c r="H56" s="12"/>
      <c r="I56" s="12"/>
    </row>
    <row r="57" spans="2:9" ht="13.5" x14ac:dyDescent="0.15">
      <c r="B57" s="187" t="s">
        <v>50</v>
      </c>
      <c r="C57" s="188"/>
      <c r="D57" s="188"/>
      <c r="E57" s="189"/>
    </row>
    <row r="58" spans="2:9" ht="13.5" x14ac:dyDescent="0.15">
      <c r="B58" s="213" t="s">
        <v>75</v>
      </c>
      <c r="C58" s="213"/>
      <c r="D58" s="213"/>
      <c r="E58" s="214"/>
    </row>
    <row r="59" spans="2:9" s="179" customFormat="1" ht="13.5" x14ac:dyDescent="0.15">
      <c r="B59" s="166"/>
      <c r="C59" s="166"/>
      <c r="D59" s="166"/>
      <c r="E59" s="166"/>
      <c r="F59" s="180"/>
    </row>
    <row r="60" spans="2:9" x14ac:dyDescent="0.15">
      <c r="B60" s="52" t="s">
        <v>51</v>
      </c>
    </row>
  </sheetData>
  <mergeCells count="34">
    <mergeCell ref="B45:E45"/>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 ref="B39:E39"/>
    <mergeCell ref="B40:E40"/>
    <mergeCell ref="B41:E41"/>
    <mergeCell ref="F44:G44"/>
    <mergeCell ref="B42:E42"/>
    <mergeCell ref="B44:E44"/>
    <mergeCell ref="B57:E57"/>
    <mergeCell ref="B58:E58"/>
    <mergeCell ref="B46:E46"/>
    <mergeCell ref="B47:E47"/>
    <mergeCell ref="B55:E55"/>
    <mergeCell ref="B48:E48"/>
    <mergeCell ref="B56:E56"/>
    <mergeCell ref="B49:E49"/>
    <mergeCell ref="B50:E50"/>
    <mergeCell ref="B51:E51"/>
    <mergeCell ref="B52:E52"/>
    <mergeCell ref="B53:E53"/>
    <mergeCell ref="B54:E54"/>
  </mergeCells>
  <dataValidations count="1">
    <dataValidation type="whole" errorStyle="warning" operator="equal" allowBlank="1" showInputMessage="1" showErrorMessage="1" errorTitle="Start/End Balance" error="End Balance of Prior Reporting Period should be Starting Balance of Current Reporting Period" sqref="D7" xr:uid="{F461F565-7ACC-4ADD-A6B2-44BD4CBBE55E}">
      <formula1>C26</formula1>
    </dataValidation>
  </dataValidations>
  <printOptions headings="1"/>
  <pageMargins left="0.27" right="0.26" top="1" bottom="1" header="0.5" footer="0.5"/>
  <pageSetup scale="44" fitToHeight="0" orientation="portrait" r:id="rId1"/>
  <headerFooter alignWithMargins="0">
    <oddHeader>&amp;C Individual IOU (Table 1) -SOMAH Program IOU Semi-Annual Administrative Expense Report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656E2-F2C5-40BA-B16E-CED94142CFE3}">
  <sheetPr>
    <pageSetUpPr fitToPage="1"/>
  </sheetPr>
  <dimension ref="B1:F44"/>
  <sheetViews>
    <sheetView zoomScale="70" zoomScaleNormal="70" workbookViewId="0">
      <selection activeCell="B70" sqref="B70"/>
    </sheetView>
  </sheetViews>
  <sheetFormatPr defaultColWidth="9.16796875" defaultRowHeight="12.75" x14ac:dyDescent="0.15"/>
  <cols>
    <col min="1" max="1" width="3.50390625" style="179" customWidth="1"/>
    <col min="2" max="2" width="79.29296875" style="179" customWidth="1"/>
    <col min="3" max="3" width="28.453125" style="179" customWidth="1"/>
    <col min="4" max="4" width="24.9453125" style="179" customWidth="1"/>
    <col min="5" max="5" width="24.40625" style="179" customWidth="1"/>
    <col min="6" max="6" width="46.1171875" style="96" customWidth="1"/>
    <col min="7" max="16384" width="9.16796875" style="179"/>
  </cols>
  <sheetData>
    <row r="1" spans="2:6" ht="14.25" x14ac:dyDescent="0.15">
      <c r="B1" s="215" t="s">
        <v>76</v>
      </c>
      <c r="C1" s="216"/>
      <c r="D1" s="216"/>
      <c r="E1" s="217"/>
    </row>
    <row r="2" spans="2:6" ht="14.25" x14ac:dyDescent="0.15">
      <c r="B2" s="218" t="s">
        <v>57</v>
      </c>
      <c r="C2" s="219"/>
      <c r="D2" s="220"/>
      <c r="E2" s="221"/>
    </row>
    <row r="3" spans="2:6" ht="14.25" x14ac:dyDescent="0.15">
      <c r="B3" s="222" t="s">
        <v>58</v>
      </c>
      <c r="C3" s="223"/>
      <c r="D3" s="223"/>
      <c r="E3" s="224"/>
    </row>
    <row r="4" spans="2:6" ht="26.25" x14ac:dyDescent="0.15">
      <c r="B4" s="10"/>
      <c r="C4" s="11" t="s">
        <v>3</v>
      </c>
      <c r="D4" s="11" t="s">
        <v>4</v>
      </c>
      <c r="E4" s="11" t="s">
        <v>5</v>
      </c>
      <c r="F4" s="93" t="s">
        <v>6</v>
      </c>
    </row>
    <row r="5" spans="2:6" ht="26.65" customHeight="1" thickBot="1" x14ac:dyDescent="0.2">
      <c r="B5" s="13" t="s">
        <v>7</v>
      </c>
      <c r="C5" s="14"/>
      <c r="D5" s="15"/>
      <c r="E5" s="14"/>
      <c r="F5" s="93"/>
    </row>
    <row r="6" spans="2:6" ht="30" customHeight="1" x14ac:dyDescent="0.15">
      <c r="B6" s="40" t="s">
        <v>8</v>
      </c>
      <c r="C6" s="56">
        <f>SUM('Per IOU (Table 1)_PGE:Per IOU (Table 1)_Liberty'!C6)</f>
        <v>451051944.97500002</v>
      </c>
      <c r="D6" s="56">
        <f>SUM('Per IOU (Table 1)_PGE:Per IOU (Table 1)_Liberty'!D6)</f>
        <v>476477587.69999993</v>
      </c>
      <c r="E6" s="17"/>
    </row>
    <row r="7" spans="2:6" ht="30" customHeight="1" x14ac:dyDescent="0.15">
      <c r="B7" s="41" t="s">
        <v>9</v>
      </c>
      <c r="C7" s="56">
        <f>SUM('Per IOU (Table 1)_PGE:Per IOU (Table 1)_Liberty'!C7)</f>
        <v>993629.32552427275</v>
      </c>
      <c r="D7" s="56">
        <f>SUM('Per IOU (Table 1)_PGE:Per IOU (Table 1)_Liberty'!D7)</f>
        <v>958475.58993497584</v>
      </c>
      <c r="E7" s="19"/>
    </row>
    <row r="8" spans="2:6" ht="30" customHeight="1" thickBot="1" x14ac:dyDescent="0.2">
      <c r="B8" s="42" t="s">
        <v>10</v>
      </c>
      <c r="C8" s="21"/>
      <c r="D8" s="22"/>
      <c r="E8" s="14"/>
    </row>
    <row r="9" spans="2:6" ht="30" customHeight="1" x14ac:dyDescent="0.15">
      <c r="B9" s="43" t="s">
        <v>11</v>
      </c>
      <c r="C9" s="56">
        <f>SUM('Per IOU (Table 1)_PGE:Per IOU (Table 1)_Liberty'!C9)</f>
        <v>36077930.744999997</v>
      </c>
      <c r="D9" s="56">
        <f>SUM('Per IOU (Table 1)_PGE:Per IOU (Table 1)_Liberty'!D9)</f>
        <v>97202740.435000002</v>
      </c>
      <c r="E9" s="56">
        <f>SUM('Per IOU (Table 1)_PGE:Per IOU (Table 1)_Liberty'!E9)</f>
        <v>23204585.864999998</v>
      </c>
    </row>
    <row r="10" spans="2:6" ht="30" customHeight="1" x14ac:dyDescent="0.15">
      <c r="B10" s="44" t="s">
        <v>12</v>
      </c>
      <c r="C10" s="56">
        <f>SUM('Per IOU (Table 1)_PGE:Per IOU (Table 1)_Liberty'!C10)</f>
        <v>1503299</v>
      </c>
      <c r="D10" s="56">
        <f>SUM('Per IOU (Table 1)_PGE:Per IOU (Table 1)_Liberty'!D10)</f>
        <v>113095197.3</v>
      </c>
      <c r="E10" s="56">
        <f>SUM('Per IOU (Table 1)_PGE:Per IOU (Table 1)_Liberty'!E10)</f>
        <v>57017507</v>
      </c>
    </row>
    <row r="11" spans="2:6" ht="30" customHeight="1" x14ac:dyDescent="0.15">
      <c r="B11" s="45" t="s">
        <v>13</v>
      </c>
      <c r="C11" s="58">
        <f>SUM('Per IOU (Table 1)_PGE:Per IOU (Table 1)_Liberty'!C11)</f>
        <v>140476.93000000002</v>
      </c>
      <c r="D11" s="59">
        <f>SUM('Per IOU (Table 1)_PGE:Per IOU (Table 1)_Liberty'!D11)</f>
        <v>1434953.4600000002</v>
      </c>
      <c r="E11" s="19"/>
    </row>
    <row r="12" spans="2:6" ht="30" customHeight="1" thickBot="1" x14ac:dyDescent="0.2">
      <c r="B12" s="46" t="s">
        <v>14</v>
      </c>
      <c r="C12" s="62">
        <f>SUM('Per IOU (Table 1)_PGE:Per IOU (Table 1)_Liberty'!C12)</f>
        <v>0</v>
      </c>
      <c r="D12" s="63">
        <f>SUM('Per IOU (Table 1)_PGE:Per IOU (Table 1)_Liberty'!D12)</f>
        <v>0</v>
      </c>
      <c r="E12" s="14"/>
    </row>
    <row r="13" spans="2:6" ht="30" customHeight="1" x14ac:dyDescent="0.15">
      <c r="B13" s="47" t="s">
        <v>15</v>
      </c>
      <c r="C13" s="57">
        <f>SUM(C9,C11,C12)</f>
        <v>36218407.674999997</v>
      </c>
      <c r="D13" s="57">
        <f>SUM(D9,D11,D12)</f>
        <v>98637693.894999996</v>
      </c>
      <c r="E13" s="17"/>
    </row>
    <row r="14" spans="2:6" ht="30" customHeight="1" thickBot="1" x14ac:dyDescent="0.2">
      <c r="B14" s="48" t="s">
        <v>16</v>
      </c>
      <c r="C14" s="14"/>
      <c r="D14" s="15"/>
      <c r="E14" s="14"/>
    </row>
    <row r="15" spans="2:6" ht="30" customHeight="1" x14ac:dyDescent="0.15">
      <c r="B15" s="40" t="s">
        <v>17</v>
      </c>
      <c r="C15" s="56">
        <f>SUM('Per IOU (Table 1)_PGE:Per IOU (Table 1)_Liberty'!C15)</f>
        <v>23873.539999999986</v>
      </c>
      <c r="D15" s="57">
        <f>SUM('Per IOU (Table 1)_PGE:Per IOU (Table 1)_Liberty'!D15)</f>
        <v>20539.480000000003</v>
      </c>
      <c r="E15" s="57">
        <f>SUM('Per IOU (Table 1)_PGE:Per IOU (Table 1)_Liberty'!E15)</f>
        <v>22800</v>
      </c>
    </row>
    <row r="16" spans="2:6" ht="30" customHeight="1" x14ac:dyDescent="0.15">
      <c r="B16" s="45" t="s">
        <v>18</v>
      </c>
      <c r="C16" s="58">
        <f>SUM('Per IOU (Table 1)_PGE:Per IOU (Table 1)_Liberty'!C16)</f>
        <v>165085.04999999999</v>
      </c>
      <c r="D16" s="59">
        <f>SUM('Per IOU (Table 1)_PGE:Per IOU (Table 1)_Liberty'!D16)</f>
        <v>186964.65000000002</v>
      </c>
      <c r="E16" s="59">
        <f>SUM('Per IOU (Table 1)_PGE:Per IOU (Table 1)_Liberty'!E16)</f>
        <v>253254</v>
      </c>
    </row>
    <row r="17" spans="2:5" ht="30" customHeight="1" thickBot="1" x14ac:dyDescent="0.2">
      <c r="B17" s="46" t="s">
        <v>19</v>
      </c>
      <c r="C17" s="62">
        <f>SUM('Per IOU (Table 1)_PGE:Per IOU (Table 1)_Liberty'!C17)</f>
        <v>45212.44</v>
      </c>
      <c r="D17" s="63">
        <f>SUM('Per IOU (Table 1)_PGE:Per IOU (Table 1)_Liberty'!D17)</f>
        <v>65073.060000000005</v>
      </c>
      <c r="E17" s="63">
        <f>SUM('Per IOU (Table 1)_PGE:Per IOU (Table 1)_Liberty'!E17)</f>
        <v>137900</v>
      </c>
    </row>
    <row r="18" spans="2:5" ht="30" customHeight="1" x14ac:dyDescent="0.15">
      <c r="B18" s="49" t="s">
        <v>20</v>
      </c>
      <c r="C18" s="64">
        <f>SUM(C15:C17)</f>
        <v>234171.02999999997</v>
      </c>
      <c r="D18" s="57">
        <f>SUM(D15:D17)</f>
        <v>272577.19000000006</v>
      </c>
      <c r="E18" s="77">
        <f>SUM(E15:E17)</f>
        <v>413954</v>
      </c>
    </row>
    <row r="19" spans="2:5" ht="30" customHeight="1" thickBot="1" x14ac:dyDescent="0.2">
      <c r="B19" s="48" t="s">
        <v>21</v>
      </c>
      <c r="C19" s="14"/>
      <c r="D19" s="15"/>
      <c r="E19" s="15"/>
    </row>
    <row r="20" spans="2:5" ht="30" customHeight="1" x14ac:dyDescent="0.15">
      <c r="B20" s="24" t="s">
        <v>22</v>
      </c>
      <c r="C20" s="56">
        <f>SUM('Per IOU (Table 1)_PGE:Per IOU (Table 1)_Liberty'!C20)</f>
        <v>140769</v>
      </c>
      <c r="D20" s="56">
        <f>SUM('Per IOU (Table 1)_PGE:Per IOU (Table 1)_Liberty'!D20)</f>
        <v>10794.25</v>
      </c>
      <c r="E20" s="25"/>
    </row>
    <row r="21" spans="2:5" ht="30" customHeight="1" thickBot="1" x14ac:dyDescent="0.2">
      <c r="B21" s="50" t="s">
        <v>23</v>
      </c>
      <c r="C21" s="21"/>
      <c r="D21" s="21"/>
      <c r="E21" s="21"/>
    </row>
    <row r="22" spans="2:5" ht="30" customHeight="1" x14ac:dyDescent="0.15">
      <c r="B22" s="24" t="s">
        <v>24</v>
      </c>
      <c r="C22" s="65">
        <f>SUM('Per IOU (Table 1)_PGE:Per IOU (Table 1)_Liberty'!C22)</f>
        <v>6546319.7999999998</v>
      </c>
      <c r="D22" s="65">
        <f>SUM('Per IOU (Table 1)_PGE:Per IOU (Table 1)_Liberty'!D22)</f>
        <v>12518146</v>
      </c>
      <c r="E22" s="27"/>
    </row>
    <row r="23" spans="2:5" ht="30" customHeight="1" x14ac:dyDescent="0.15">
      <c r="B23" s="28" t="s">
        <v>25</v>
      </c>
      <c r="C23" s="66">
        <f>SUM('Per IOU (Table 1)_PGE:Per IOU (Table 1)_Liberty'!C23)</f>
        <v>3871505.12</v>
      </c>
      <c r="D23" s="66">
        <f>SUM('Per IOU (Table 1)_PGE:Per IOU (Table 1)_Liberty'!D23)</f>
        <v>3970882.56</v>
      </c>
      <c r="E23" s="29"/>
    </row>
    <row r="24" spans="2:5" ht="30" customHeight="1" thickBot="1" x14ac:dyDescent="0.2">
      <c r="B24" s="48" t="s">
        <v>26</v>
      </c>
      <c r="C24" s="30"/>
      <c r="D24" s="30"/>
      <c r="E24" s="30"/>
    </row>
    <row r="25" spans="2:5" ht="30" customHeight="1" x14ac:dyDescent="0.15">
      <c r="B25" s="31" t="s">
        <v>27</v>
      </c>
      <c r="C25" s="68">
        <f>C6+C13-SUM(C18,C20,C22,C23)</f>
        <v>476477587.70000005</v>
      </c>
      <c r="D25" s="68">
        <f>D6+D13-SUM(D18,D20,D22,D23)</f>
        <v>558342881.59499991</v>
      </c>
      <c r="E25" s="32"/>
    </row>
    <row r="26" spans="2:5" ht="30" customHeight="1" thickBot="1" x14ac:dyDescent="0.2">
      <c r="B26" s="51" t="s">
        <v>28</v>
      </c>
      <c r="C26" s="69">
        <f>C7-C20</f>
        <v>852860.32552427275</v>
      </c>
      <c r="D26" s="69">
        <f>D7-D20</f>
        <v>947681.33993497584</v>
      </c>
      <c r="E26" s="33"/>
    </row>
    <row r="27" spans="2:5" ht="31.9" customHeight="1" thickBot="1" x14ac:dyDescent="0.2">
      <c r="B27" s="34"/>
      <c r="C27" s="35"/>
      <c r="D27" s="35"/>
      <c r="E27" s="36"/>
    </row>
    <row r="28" spans="2:5" ht="49.15" customHeight="1" thickBot="1" x14ac:dyDescent="0.2">
      <c r="B28" s="206" t="s">
        <v>29</v>
      </c>
      <c r="C28" s="207"/>
      <c r="D28" s="207"/>
      <c r="E28" s="207"/>
    </row>
    <row r="29" spans="2:5" ht="31.5" customHeight="1" x14ac:dyDescent="0.15">
      <c r="B29" s="208" t="s">
        <v>30</v>
      </c>
      <c r="C29" s="208"/>
      <c r="D29" s="208"/>
      <c r="E29" s="208"/>
    </row>
    <row r="30" spans="2:5" ht="29.25" customHeight="1" x14ac:dyDescent="0.15">
      <c r="B30" s="195" t="s">
        <v>31</v>
      </c>
      <c r="C30" s="195"/>
      <c r="D30" s="195"/>
      <c r="E30" s="195"/>
    </row>
    <row r="31" spans="2:5" ht="31.5" customHeight="1" x14ac:dyDescent="0.15">
      <c r="B31" s="194" t="s">
        <v>32</v>
      </c>
      <c r="C31" s="194"/>
      <c r="D31" s="194"/>
      <c r="E31" s="194"/>
    </row>
    <row r="32" spans="2:5" ht="31.5" customHeight="1" x14ac:dyDescent="0.15">
      <c r="B32" s="194" t="s">
        <v>33</v>
      </c>
      <c r="C32" s="194"/>
      <c r="D32" s="194"/>
      <c r="E32" s="194"/>
    </row>
    <row r="33" spans="2:6" ht="31.5" customHeight="1" x14ac:dyDescent="0.15">
      <c r="B33" s="194" t="s">
        <v>34</v>
      </c>
      <c r="C33" s="194"/>
      <c r="D33" s="194"/>
      <c r="E33" s="194"/>
    </row>
    <row r="34" spans="2:6" ht="31.5" customHeight="1" x14ac:dyDescent="0.15">
      <c r="B34" s="190" t="s">
        <v>35</v>
      </c>
      <c r="C34" s="190"/>
      <c r="D34" s="190"/>
      <c r="E34" s="190"/>
    </row>
    <row r="35" spans="2:6" ht="31.5" customHeight="1" x14ac:dyDescent="0.15">
      <c r="B35" s="194" t="s">
        <v>36</v>
      </c>
      <c r="C35" s="194"/>
      <c r="D35" s="194"/>
      <c r="E35" s="194"/>
    </row>
    <row r="36" spans="2:6" ht="31.5" customHeight="1" x14ac:dyDescent="0.15">
      <c r="B36" s="194" t="s">
        <v>37</v>
      </c>
      <c r="C36" s="194"/>
      <c r="D36" s="194"/>
      <c r="E36" s="194"/>
    </row>
    <row r="37" spans="2:6" ht="31.5" customHeight="1" x14ac:dyDescent="0.15">
      <c r="B37" s="194" t="s">
        <v>38</v>
      </c>
      <c r="C37" s="194"/>
      <c r="D37" s="194"/>
      <c r="E37" s="194"/>
    </row>
    <row r="38" spans="2:6" ht="31.5" customHeight="1" x14ac:dyDescent="0.15">
      <c r="B38" s="195" t="s">
        <v>39</v>
      </c>
      <c r="C38" s="195"/>
      <c r="D38" s="195"/>
      <c r="E38" s="195"/>
    </row>
    <row r="39" spans="2:6" ht="31.5" customHeight="1" x14ac:dyDescent="0.15">
      <c r="B39" s="190" t="s">
        <v>40</v>
      </c>
      <c r="C39" s="190"/>
      <c r="D39" s="190"/>
      <c r="E39" s="190"/>
      <c r="F39" s="180"/>
    </row>
    <row r="40" spans="2:6" ht="31.5" customHeight="1" x14ac:dyDescent="0.15">
      <c r="B40" s="190" t="s">
        <v>41</v>
      </c>
      <c r="C40" s="190"/>
      <c r="D40" s="190"/>
      <c r="E40" s="190"/>
    </row>
    <row r="41" spans="2:6" ht="31.5" customHeight="1" x14ac:dyDescent="0.15">
      <c r="B41" s="190" t="s">
        <v>42</v>
      </c>
      <c r="C41" s="190"/>
      <c r="D41" s="190"/>
      <c r="E41" s="190"/>
    </row>
    <row r="42" spans="2:6" ht="31.5" customHeight="1" x14ac:dyDescent="0.15">
      <c r="B42" s="190" t="s">
        <v>43</v>
      </c>
      <c r="C42" s="190"/>
      <c r="D42" s="190"/>
      <c r="E42" s="190"/>
    </row>
    <row r="43" spans="2:6" ht="61.9" customHeight="1" x14ac:dyDescent="0.15">
      <c r="B43" s="37"/>
      <c r="C43" s="12"/>
      <c r="D43" s="12"/>
      <c r="E43" s="12"/>
    </row>
    <row r="44" spans="2:6" x14ac:dyDescent="0.15">
      <c r="B44" s="52" t="s">
        <v>51</v>
      </c>
    </row>
  </sheetData>
  <mergeCells count="18">
    <mergeCell ref="B42:E42"/>
    <mergeCell ref="B31:E31"/>
    <mergeCell ref="B32:E32"/>
    <mergeCell ref="B33:E33"/>
    <mergeCell ref="B34:E34"/>
    <mergeCell ref="B35:E35"/>
    <mergeCell ref="B36:E36"/>
    <mergeCell ref="B37:E37"/>
    <mergeCell ref="B38:E38"/>
    <mergeCell ref="B39:E39"/>
    <mergeCell ref="B40:E40"/>
    <mergeCell ref="B41:E41"/>
    <mergeCell ref="B30:E30"/>
    <mergeCell ref="B1:E1"/>
    <mergeCell ref="B2:E2"/>
    <mergeCell ref="B3:E3"/>
    <mergeCell ref="B28:E28"/>
    <mergeCell ref="B29:E29"/>
  </mergeCells>
  <printOptions headings="1"/>
  <pageMargins left="0.27" right="0.26" top="1" bottom="1" header="0.5" footer="0.5"/>
  <pageSetup scale="49" fitToHeight="0" orientation="portrait" r:id="rId1"/>
  <headerFooter alignWithMargins="0">
    <oddHeader>&amp;C Individual IOU (Table 1) -SOMAH Program IOU Semi-Annual Administrative Expense Report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E53D-6773-42D5-982E-5937AE0E1856}">
  <sheetPr>
    <pageSetUpPr fitToPage="1"/>
  </sheetPr>
  <dimension ref="A1:H13"/>
  <sheetViews>
    <sheetView zoomScaleNormal="100" workbookViewId="0">
      <selection activeCell="B70" sqref="B70"/>
    </sheetView>
  </sheetViews>
  <sheetFormatPr defaultRowHeight="12.75" x14ac:dyDescent="0.15"/>
  <cols>
    <col min="1" max="1" width="2.96484375" style="179" customWidth="1"/>
    <col min="2" max="2" width="47.33203125" customWidth="1"/>
    <col min="3" max="3" width="28.453125" customWidth="1"/>
    <col min="4" max="4" width="26.4296875" customWidth="1"/>
    <col min="5" max="5" width="15.23828125" bestFit="1" customWidth="1"/>
    <col min="8" max="8" width="11.4609375" bestFit="1" customWidth="1"/>
    <col min="9" max="9" width="35.46484375" customWidth="1"/>
  </cols>
  <sheetData>
    <row r="1" spans="2:8" ht="32.25" customHeight="1" x14ac:dyDescent="0.15">
      <c r="B1" s="225" t="s">
        <v>59</v>
      </c>
      <c r="C1" s="226"/>
    </row>
    <row r="2" spans="2:8" ht="14.25" x14ac:dyDescent="0.15">
      <c r="B2" s="227" t="s">
        <v>60</v>
      </c>
      <c r="C2" s="228"/>
      <c r="D2" s="6"/>
    </row>
    <row r="3" spans="2:8" ht="15" thickBot="1" x14ac:dyDescent="0.2">
      <c r="B3" s="229" t="s">
        <v>58</v>
      </c>
      <c r="C3" s="230"/>
    </row>
    <row r="4" spans="2:8" ht="36" thickBot="1" x14ac:dyDescent="0.2">
      <c r="B4" s="1" t="s">
        <v>61</v>
      </c>
      <c r="C4" s="5" t="s">
        <v>62</v>
      </c>
      <c r="E4" s="105"/>
    </row>
    <row r="5" spans="2:8" x14ac:dyDescent="0.15">
      <c r="B5" s="7" t="s">
        <v>63</v>
      </c>
      <c r="C5" s="133">
        <v>1306247.97</v>
      </c>
      <c r="E5" s="106"/>
      <c r="H5" s="101"/>
    </row>
    <row r="6" spans="2:8" x14ac:dyDescent="0.15">
      <c r="B6" s="2" t="s">
        <v>64</v>
      </c>
      <c r="C6" s="148">
        <v>1188603.6499999999</v>
      </c>
      <c r="E6" s="106"/>
    </row>
    <row r="7" spans="2:8" x14ac:dyDescent="0.15">
      <c r="B7" s="2" t="s">
        <v>65</v>
      </c>
      <c r="C7" s="102">
        <v>1316218</v>
      </c>
      <c r="E7" s="106"/>
    </row>
    <row r="8" spans="2:8" x14ac:dyDescent="0.15">
      <c r="B8" s="2" t="s">
        <v>66</v>
      </c>
      <c r="C8" s="73">
        <v>87801</v>
      </c>
      <c r="E8" s="106"/>
    </row>
    <row r="9" spans="2:8" x14ac:dyDescent="0.15">
      <c r="B9" s="2" t="s">
        <v>67</v>
      </c>
      <c r="C9" s="73">
        <v>19185</v>
      </c>
      <c r="E9" s="107"/>
    </row>
    <row r="10" spans="2:8" x14ac:dyDescent="0.15">
      <c r="B10" s="3"/>
      <c r="C10" s="74"/>
    </row>
    <row r="11" spans="2:8" ht="13.5" thickBot="1" x14ac:dyDescent="0.2">
      <c r="B11" s="4" t="s">
        <v>68</v>
      </c>
      <c r="C11" s="75">
        <f>SUM(C5:C9)</f>
        <v>3918055.62</v>
      </c>
    </row>
    <row r="13" spans="2:8" x14ac:dyDescent="0.15">
      <c r="B13" s="52" t="s">
        <v>51</v>
      </c>
    </row>
  </sheetData>
  <mergeCells count="3">
    <mergeCell ref="B1:C1"/>
    <mergeCell ref="B2:C2"/>
    <mergeCell ref="B3:C3"/>
  </mergeCells>
  <printOptions headings="1"/>
  <pageMargins left="0.27" right="0.26" top="1" bottom="1" header="0.5" footer="0.5"/>
  <pageSetup fitToHeight="0" orientation="portrait" r:id="rId1"/>
  <headerFooter alignWithMargins="0">
    <oddHeader>&amp;C Individual IOU (Table 1) -SOMAH Program IOU Semi-Annual Administrative Expense Report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9bf079a2-8838-46e4-a25e-754293e27338">7RCVYNPDDY4V-1470393373-1268</_dlc_DocId>
    <_dlc_DocIdUrl xmlns="9bf079a2-8838-46e4-a25e-754293e27338">
      <Url>https://sempra.sharepoint.com/teams/sdgecp/po/gtsr/_layouts/15/DocIdRedir.aspx?ID=7RCVYNPDDY4V-1470393373-1268</Url>
      <Description>7RCVYNPDDY4V-1470393373-1268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703B44AD89084F9B9376F7A91CC3C6" ma:contentTypeVersion="6277" ma:contentTypeDescription="Create a new document." ma:contentTypeScope="" ma:versionID="20b5dcb9af82dd6caa4ed48f49f97069">
  <xsd:schema xmlns:xsd="http://www.w3.org/2001/XMLSchema" xmlns:xs="http://www.w3.org/2001/XMLSchema" xmlns:p="http://schemas.microsoft.com/office/2006/metadata/properties" xmlns:ns2="9bf079a2-8838-46e4-a25e-754293e27338" xmlns:ns3="327a9bee-abdc-43ea-8818-1d96ac2d615c" targetNamespace="http://schemas.microsoft.com/office/2006/metadata/properties" ma:root="true" ma:fieldsID="399001059703bd09bdfc0672dffda765" ns2:_="" ns3:_="">
    <xsd:import namespace="9bf079a2-8838-46e4-a25e-754293e27338"/>
    <xsd:import namespace="327a9bee-abdc-43ea-8818-1d96ac2d615c"/>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079a2-8838-46e4-a25e-754293e273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7a9bee-abdc-43ea-8818-1d96ac2d615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D4D2A8B-ABF3-465F-9438-A62A3D2A6257}">
  <ds:schemaRefs>
    <ds:schemaRef ds:uri="http://schemas.microsoft.com/sharepoint/v3/contenttype/forms"/>
  </ds:schemaRefs>
</ds:datastoreItem>
</file>

<file path=customXml/itemProps2.xml><?xml version="1.0" encoding="utf-8"?>
<ds:datastoreItem xmlns:ds="http://schemas.openxmlformats.org/officeDocument/2006/customXml" ds:itemID="{2FAB3D72-9F5C-4DFF-997E-349EB1425528}">
  <ds:schemaRefs>
    <ds:schemaRef ds:uri="http://schemas.microsoft.com/office/2006/metadata/properties"/>
    <ds:schemaRef ds:uri="http://www.w3.org/2000/xmlns/"/>
    <ds:schemaRef ds:uri="9bf079a2-8838-46e4-a25e-754293e27338"/>
  </ds:schemaRefs>
</ds:datastoreItem>
</file>

<file path=customXml/itemProps3.xml><?xml version="1.0" encoding="utf-8"?>
<ds:datastoreItem xmlns:ds="http://schemas.openxmlformats.org/officeDocument/2006/customXml" ds:itemID="{2496957F-0CC7-4E30-B2C0-0C8EBFBF45FB}">
  <ds:schemaRefs>
    <ds:schemaRef ds:uri="http://schemas.microsoft.com/office/2006/metadata/contentType"/>
    <ds:schemaRef ds:uri="http://schemas.microsoft.com/office/2006/metadata/properties/metaAttributes"/>
    <ds:schemaRef ds:uri="http://www.w3.org/2000/xmlns/"/>
    <ds:schemaRef ds:uri="http://www.w3.org/2001/XMLSchema"/>
    <ds:schemaRef ds:uri="9bf079a2-8838-46e4-a25e-754293e27338"/>
    <ds:schemaRef ds:uri="327a9bee-abdc-43ea-8818-1d96ac2d615c"/>
  </ds:schemaRefs>
</ds:datastoreItem>
</file>

<file path=customXml/itemProps4.xml><?xml version="1.0" encoding="utf-8"?>
<ds:datastoreItem xmlns:ds="http://schemas.openxmlformats.org/officeDocument/2006/customXml" ds:itemID="{848C9B88-CF8B-4679-829F-F63B25CF6F1B}">
  <ds:schemaRefs>
    <ds:schemaRef ds:uri="http://schemas.microsoft.com/sharepoint/events"/>
    <ds:schemaRef ds:uri="http://www.w3.org/2000/xmlns/"/>
  </ds:schemaRefs>
</ds:datastoreItem>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Per IOU (Table 1)_PGE</vt:lpstr>
      <vt:lpstr>Per IOU (Table 1)_SDGE</vt:lpstr>
      <vt:lpstr>Per IOU (Table 1)_SCE</vt:lpstr>
      <vt:lpstr>Per IOU (Table 1)_PacifiCorp</vt:lpstr>
      <vt:lpstr>Per IOU (Table 1)_Liberty</vt:lpstr>
      <vt:lpstr>All IOUs (Table 2)</vt:lpstr>
      <vt:lpstr>Cumulative Costs (Table 3)</vt:lpstr>
      <vt:lpstr>All IOUs (Table 2)!Print_Area</vt:lpstr>
      <vt:lpstr>Cumulative Costs (Table 3)!Print_Area</vt:lpstr>
      <vt:lpstr>Per IOU (Table 1)_Liberty!Print_Area</vt:lpstr>
      <vt:lpstr>Per IOU (Table 1)_PacifiCorp!Print_Area</vt:lpstr>
      <vt:lpstr>Per IOU (Table 1)_PGE!Print_Area</vt:lpstr>
      <vt:lpstr>Per IOU (Table 1)_SCE!Print_Area</vt:lpstr>
      <vt:lpstr>Per IOU (Table 1)_SDGE!Print_Area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Tory</dc:creator>
  <cp:keywords/>
  <dc:description/>
  <cp:lastModifiedBy>Leon, Hector</cp:lastModifiedBy>
  <cp:revision/>
  <cp:lastPrinted>2022-07-20T22:27:34Z</cp:lastPrinted>
  <dcterms:created xsi:type="dcterms:W3CDTF">2019-04-22T17:20:11Z</dcterms:created>
  <dcterms:modified xsi:type="dcterms:W3CDTF">2022-07-20T22:27:58Z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0x010100A7703B44AD89084F9B9376F7A91CC3C6</vt:lpwstr>
  </property>
  <property fmtid="{D5CDD505-2E9C-101B-9397-08002B2CF9AE}" pid="3" name="_dlc_DocIdItemGuid">
    <vt:lpwstr>e8ef103b-1254-4c3b-b47d-5a4cbc3eadad</vt:lpwstr>
  </property>
</Properties>
</file>