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5filesrv5\Energy\RA Filings\2022\YA Allocations\CAM\Initial YA CAM Allocation\"/>
    </mc:Choice>
  </mc:AlternateContent>
  <xr:revisionPtr revIDLastSave="0" documentId="13_ncr:1_{CCE8536D-3DAF-4DB4-8106-C604DCF8AA0F}" xr6:coauthVersionLast="46" xr6:coauthVersionMax="47" xr10:uidLastSave="{00000000-0000-0000-0000-000000000000}"/>
  <bookViews>
    <workbookView xWindow="-98" yWindow="-98" windowWidth="20715" windowHeight="13276" xr2:uid="{933D547B-2B4E-4FCA-8B99-4429966A34D5}"/>
  </bookViews>
  <sheets>
    <sheet name="PGE CAM List 2022-24" sheetId="8" r:id="rId1"/>
    <sheet name="SCE CAM List 2022" sheetId="2" r:id="rId2"/>
    <sheet name="SCE CAM List 2023" sheetId="3" r:id="rId3"/>
    <sheet name="SCE CAM List 2024" sheetId="7" r:id="rId4"/>
    <sheet name="SDGE CAM List 2022-24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'PGE CAM List 2022-24'!$A$3:$S$29</definedName>
    <definedName name="_xlnm._FilterDatabase" localSheetId="1" hidden="1">'SCE CAM List 2022'!$A$3:$AP$82</definedName>
    <definedName name="_xlnm._FilterDatabase" localSheetId="2" hidden="1">'SCE CAM List 2023'!$A$3:$AP$54</definedName>
    <definedName name="_xlnm._FilterDatabase" localSheetId="3" hidden="1">'SCE CAM List 2024'!$A$3:$AP$35</definedName>
    <definedName name="Balancing_Authority">[1]Choices!$A$2:$A$41</definedName>
    <definedName name="Boolean">[1]Choices!$AG$2:$AG$3</definedName>
    <definedName name="Bucket" localSheetId="4">#REF!</definedName>
    <definedName name="Bucket">#REF!</definedName>
    <definedName name="Bundled_Unbundled">[1]Choices!$B$2:$B$3</definedName>
    <definedName name="Construction_Status">[1]Choices!$G$2:$G$5</definedName>
    <definedName name="ContractType">[2]DataValidation!$D$2:$D$5</definedName>
    <definedName name="counter_party_list">[3]List_Data!$D$2:$D$55</definedName>
    <definedName name="Country">[1]Choices!$AO$2:$AO$5</definedName>
    <definedName name="CPUC_Approval_Status">[1]Choices!$E$2:$E$8</definedName>
    <definedName name="CREZ">[1]Choices!$F$2:$F$39</definedName>
    <definedName name="Delay_Termination_Reason">[1]Choices!$K$2:$K$4</definedName>
    <definedName name="DeliverabilityOptions" localSheetId="4">[14]Lists!#REF!</definedName>
    <definedName name="DeliverabilityOptions">[4]Lists!#REF!</definedName>
    <definedName name="DeliverabilityStatusOptions">[5]Lists!$B$36:$B$37</definedName>
    <definedName name="Draft2016EFC">#REF!</definedName>
    <definedName name="EndMonth" localSheetId="4">#REF!</definedName>
    <definedName name="EndMonth">#REF!</definedName>
    <definedName name="EnergyTitle">#REF!</definedName>
    <definedName name="EPC_Contract_Status">[1]Choices!$AW$2:$AW$7</definedName>
    <definedName name="Facility_Status">[1]Choices!$N$2:$N$7</definedName>
    <definedName name="Financing_Status">[1]Choices!$O$2:$O$7</definedName>
    <definedName name="LocalAreaOptions" localSheetId="0">[11]Lists!$B$11:$B$21</definedName>
    <definedName name="LocalAreaOptions">[6]Lists!$B$11:$B$21</definedName>
    <definedName name="LSEs">[2]DataValidation!$A$2:$A$22</definedName>
    <definedName name="Month" localSheetId="0">#REF!</definedName>
    <definedName name="Month" localSheetId="4">#REF!</definedName>
    <definedName name="Month">#REF!</definedName>
    <definedName name="Month2">#REF!</definedName>
    <definedName name="MyYear">#REF!</definedName>
    <definedName name="no">#REF!</definedName>
    <definedName name="nono">#REF!</definedName>
    <definedName name="nonono">#REF!</definedName>
    <definedName name="Overall_Project_Status">[1]Choices!$T$2:$T$6</definedName>
    <definedName name="Party_that_Terminated_Contract">[1]Choices!$AY$2:$AY$4</definedName>
    <definedName name="Path26DesignationOptions">[5]Lists!$B$28:$B$29</definedName>
    <definedName name="PCC_Classification">[1]Choices!$U$2:$U$5</definedName>
    <definedName name="Program_Origination">[1]Choices!$I$2:$I$13</definedName>
    <definedName name="RA_Capacity" localSheetId="4">#REF!</definedName>
    <definedName name="RA_Capacity">#REF!</definedName>
    <definedName name="RAM_Auction_Round">[1]Choices!$AX$2:$AX$6</definedName>
    <definedName name="raw_data" localSheetId="0">#REF!</definedName>
    <definedName name="raw_data" localSheetId="1">#REF!</definedName>
    <definedName name="raw_data" localSheetId="2">#REF!</definedName>
    <definedName name="raw_data" localSheetId="3">#REF!</definedName>
    <definedName name="raw_data">#REF!</definedName>
    <definedName name="Reporting_LSE">[1]Choices!$J$2:$J$5</definedName>
    <definedName name="Resource_Designation">[7]Lists!$A$6:$A$8</definedName>
    <definedName name="Resource_ID">'[8]ID and Local Area'!$A$2:$A$1008</definedName>
    <definedName name="ResourceIDs">[2]DataValidation!$X$2:$X$1235</definedName>
    <definedName name="RMR">'[8]ID and Local Area'!$F$22:$F$23</definedName>
    <definedName name="SchedulingID" localSheetId="4">#REF!</definedName>
    <definedName name="SchedulingID">#REF!</definedName>
    <definedName name="sds">[5]Lists!$B$11:$B$21</definedName>
    <definedName name="StartMonth" localSheetId="4">#REF!</definedName>
    <definedName name="StartMonth">#REF!</definedName>
    <definedName name="Status_of_Facility_Study___Phase_II_Study">[1]Choices!$AA$2:$AA$10</definedName>
    <definedName name="Status_of_Feasibility_Study">[1]Choices!$AB$2:$AB$10</definedName>
    <definedName name="Status_of_Interconnection_Agreement">[1]Choices!$Q$2:$Q$22</definedName>
    <definedName name="Status_of_System_Impact_Study___Phase_I_Study">[1]Choices!$AC$2:$AC$10</definedName>
    <definedName name="Submittal">[9]Lists!$A$2:$A$3</definedName>
    <definedName name="TACCalcOptions">[10]Lists!$B$32:$B$34</definedName>
    <definedName name="Technology_SubType">[1]Choices!$AV$2:$AV$8</definedName>
    <definedName name="Technology_Type">[1]Choices!$AD$2:$AD$19</definedName>
    <definedName name="TechnologyType">[2]DataValidation!$F$2:$F$8</definedName>
    <definedName name="test">#REF!</definedName>
    <definedName name="YesOrNo">[2]DataValidation!$H$2:$H$3</definedName>
    <definedName name="Zone" localSheetId="4">#REF!</definedName>
    <definedName name="Zon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6" i="9" l="1"/>
  <c r="M56" i="9"/>
  <c r="L56" i="9"/>
  <c r="K56" i="9"/>
  <c r="J56" i="9"/>
  <c r="I56" i="9"/>
  <c r="H56" i="9"/>
  <c r="G56" i="9"/>
  <c r="F56" i="9"/>
  <c r="E56" i="9"/>
  <c r="D56" i="9"/>
  <c r="C56" i="9"/>
  <c r="N55" i="9"/>
  <c r="N57" i="9" s="1"/>
  <c r="M55" i="9"/>
  <c r="M57" i="9" s="1"/>
  <c r="L55" i="9"/>
  <c r="L57" i="9" s="1"/>
  <c r="K55" i="9"/>
  <c r="K57" i="9" s="1"/>
  <c r="J55" i="9"/>
  <c r="J57" i="9" s="1"/>
  <c r="I55" i="9"/>
  <c r="I57" i="9" s="1"/>
  <c r="H55" i="9"/>
  <c r="H57" i="9" s="1"/>
  <c r="G55" i="9"/>
  <c r="G57" i="9" s="1"/>
  <c r="F55" i="9"/>
  <c r="F57" i="9" s="1"/>
  <c r="E55" i="9"/>
  <c r="E57" i="9" s="1"/>
  <c r="D55" i="9"/>
  <c r="D57" i="9" s="1"/>
  <c r="C55" i="9"/>
  <c r="C57" i="9" s="1"/>
  <c r="O28" i="9"/>
  <c r="O17" i="9"/>
  <c r="O16" i="9"/>
  <c r="O15" i="9"/>
  <c r="O14" i="9"/>
  <c r="O13" i="9"/>
  <c r="O12" i="9"/>
  <c r="O11" i="9"/>
  <c r="O10" i="9"/>
  <c r="O9" i="9"/>
  <c r="O8" i="9"/>
  <c r="O7" i="9"/>
  <c r="O6" i="9"/>
  <c r="J30" i="9"/>
  <c r="G4" i="9"/>
  <c r="N4" i="9"/>
  <c r="M4" i="9"/>
  <c r="L4" i="9"/>
  <c r="K4" i="9"/>
  <c r="J4" i="9"/>
  <c r="I4" i="9"/>
  <c r="H4" i="9"/>
  <c r="F4" i="9"/>
  <c r="E4" i="9"/>
  <c r="D4" i="9"/>
  <c r="C4" i="9"/>
  <c r="O5" i="9" l="1"/>
  <c r="J29" i="9"/>
  <c r="J31" i="9"/>
  <c r="N26" i="8" l="1"/>
  <c r="N32" i="8" s="1"/>
  <c r="M26" i="8"/>
  <c r="M32" i="8" s="1"/>
  <c r="L26" i="8"/>
  <c r="L32" i="8" s="1"/>
  <c r="K26" i="8"/>
  <c r="K32" i="8" s="1"/>
  <c r="J26" i="8"/>
  <c r="J32" i="8" s="1"/>
  <c r="I26" i="8"/>
  <c r="I32" i="8" s="1"/>
  <c r="H26" i="8"/>
  <c r="H32" i="8" s="1"/>
  <c r="G26" i="8"/>
  <c r="G32" i="8" s="1"/>
  <c r="F26" i="8"/>
  <c r="F32" i="8" s="1"/>
  <c r="E26" i="8"/>
  <c r="E32" i="8" s="1"/>
  <c r="D26" i="8"/>
  <c r="D32" i="8" s="1"/>
  <c r="C26" i="8"/>
  <c r="C32" i="8" s="1"/>
  <c r="Q20" i="8"/>
  <c r="P20" i="8"/>
  <c r="Q19" i="8"/>
  <c r="P19" i="8"/>
  <c r="Q18" i="8"/>
  <c r="P18" i="8"/>
  <c r="Q17" i="8"/>
  <c r="P17" i="8"/>
  <c r="Q16" i="8"/>
  <c r="P16" i="8"/>
  <c r="P15" i="8"/>
  <c r="Q15" i="8"/>
  <c r="P14" i="8"/>
  <c r="Q14" i="8"/>
  <c r="Q13" i="8"/>
  <c r="P13" i="8"/>
  <c r="Q12" i="8"/>
  <c r="P12" i="8"/>
  <c r="Q10" i="8"/>
  <c r="Q11" i="8"/>
  <c r="P11" i="8"/>
  <c r="Q9" i="8"/>
  <c r="P10" i="8"/>
  <c r="Q8" i="8"/>
  <c r="AG20" i="8"/>
  <c r="AF20" i="8"/>
  <c r="AE20" i="8"/>
  <c r="AD20" i="8"/>
  <c r="AC20" i="8"/>
  <c r="AB20" i="8"/>
  <c r="AA20" i="8"/>
  <c r="Z20" i="8"/>
  <c r="P9" i="8"/>
  <c r="Q7" i="8"/>
  <c r="N4" i="8"/>
  <c r="L4" i="8"/>
  <c r="J4" i="8"/>
  <c r="H4" i="8"/>
  <c r="Q6" i="8"/>
  <c r="P7" i="8"/>
  <c r="Y20" i="8"/>
  <c r="X20" i="8"/>
  <c r="W20" i="8"/>
  <c r="V20" i="8"/>
  <c r="P6" i="8"/>
  <c r="F4" i="8"/>
  <c r="Q5" i="8"/>
  <c r="C39" i="8"/>
  <c r="M4" i="8"/>
  <c r="K4" i="8"/>
  <c r="I4" i="8"/>
  <c r="G4" i="8"/>
  <c r="C36" i="8" l="1"/>
  <c r="C38" i="8"/>
  <c r="C40" i="8"/>
  <c r="P8" i="8"/>
  <c r="P5" i="8"/>
  <c r="C35" i="8"/>
  <c r="C37" i="8"/>
  <c r="C42" i="8" l="1"/>
  <c r="K45" i="7" l="1"/>
  <c r="L43" i="7"/>
  <c r="M43" i="7"/>
  <c r="N43" i="7"/>
  <c r="O43" i="7"/>
  <c r="P43" i="7"/>
  <c r="Q43" i="7"/>
  <c r="R43" i="7"/>
  <c r="S43" i="7"/>
  <c r="T43" i="7"/>
  <c r="U43" i="7"/>
  <c r="V43" i="7"/>
  <c r="L44" i="7"/>
  <c r="M44" i="7"/>
  <c r="N44" i="7"/>
  <c r="O44" i="7"/>
  <c r="P44" i="7"/>
  <c r="Q44" i="7"/>
  <c r="R44" i="7"/>
  <c r="S44" i="7"/>
  <c r="T44" i="7"/>
  <c r="U44" i="7"/>
  <c r="V44" i="7"/>
  <c r="L45" i="7"/>
  <c r="M45" i="7"/>
  <c r="N45" i="7"/>
  <c r="O45" i="7"/>
  <c r="P45" i="7"/>
  <c r="Q45" i="7"/>
  <c r="R45" i="7"/>
  <c r="S45" i="7"/>
  <c r="T45" i="7"/>
  <c r="U45" i="7"/>
  <c r="V45" i="7"/>
  <c r="K44" i="7"/>
  <c r="K43" i="7"/>
  <c r="L41" i="7"/>
  <c r="M41" i="7"/>
  <c r="N41" i="7"/>
  <c r="O41" i="7"/>
  <c r="P41" i="7"/>
  <c r="Q41" i="7"/>
  <c r="R41" i="7"/>
  <c r="S41" i="7"/>
  <c r="T41" i="7"/>
  <c r="U41" i="7"/>
  <c r="V41" i="7"/>
  <c r="L42" i="7"/>
  <c r="M42" i="7"/>
  <c r="N42" i="7"/>
  <c r="O42" i="7"/>
  <c r="P42" i="7"/>
  <c r="Q42" i="7"/>
  <c r="R42" i="7"/>
  <c r="S42" i="7"/>
  <c r="T42" i="7"/>
  <c r="U42" i="7"/>
  <c r="V42" i="7"/>
  <c r="K42" i="7"/>
  <c r="K41" i="7"/>
  <c r="L62" i="3"/>
  <c r="M62" i="3"/>
  <c r="N62" i="3"/>
  <c r="O62" i="3"/>
  <c r="P62" i="3"/>
  <c r="Q62" i="3"/>
  <c r="R62" i="3"/>
  <c r="S62" i="3"/>
  <c r="T62" i="3"/>
  <c r="U62" i="3"/>
  <c r="V62" i="3"/>
  <c r="L63" i="3"/>
  <c r="M63" i="3"/>
  <c r="N63" i="3"/>
  <c r="O63" i="3"/>
  <c r="P63" i="3"/>
  <c r="Q63" i="3"/>
  <c r="R63" i="3"/>
  <c r="S63" i="3"/>
  <c r="T63" i="3"/>
  <c r="U63" i="3"/>
  <c r="V63" i="3"/>
  <c r="L64" i="3"/>
  <c r="M64" i="3"/>
  <c r="N64" i="3"/>
  <c r="O64" i="3"/>
  <c r="P64" i="3"/>
  <c r="Q64" i="3"/>
  <c r="R64" i="3"/>
  <c r="S64" i="3"/>
  <c r="T64" i="3"/>
  <c r="U64" i="3"/>
  <c r="V64" i="3"/>
  <c r="K64" i="3"/>
  <c r="K63" i="3"/>
  <c r="K62" i="3"/>
  <c r="L61" i="3"/>
  <c r="M61" i="3"/>
  <c r="N61" i="3"/>
  <c r="O61" i="3"/>
  <c r="P61" i="3"/>
  <c r="Q61" i="3"/>
  <c r="R61" i="3"/>
  <c r="S61" i="3"/>
  <c r="T61" i="3"/>
  <c r="U61" i="3"/>
  <c r="V61" i="3"/>
  <c r="K61" i="3"/>
  <c r="L60" i="3"/>
  <c r="M60" i="3"/>
  <c r="N60" i="3"/>
  <c r="O60" i="3"/>
  <c r="P60" i="3"/>
  <c r="Q60" i="3"/>
  <c r="R60" i="3"/>
  <c r="S60" i="3"/>
  <c r="T60" i="3"/>
  <c r="U60" i="3"/>
  <c r="V60" i="3"/>
  <c r="K60" i="3"/>
  <c r="L88" i="2"/>
  <c r="M88" i="2"/>
  <c r="N88" i="2"/>
  <c r="O88" i="2"/>
  <c r="P88" i="2"/>
  <c r="Q88" i="2"/>
  <c r="R88" i="2"/>
  <c r="S88" i="2"/>
  <c r="T88" i="2"/>
  <c r="U88" i="2"/>
  <c r="V88" i="2"/>
  <c r="K88" i="2"/>
  <c r="L91" i="2" l="1"/>
  <c r="M91" i="2"/>
  <c r="N91" i="2"/>
  <c r="O91" i="2"/>
  <c r="P91" i="2"/>
  <c r="Q91" i="2"/>
  <c r="R91" i="2"/>
  <c r="S91" i="2"/>
  <c r="T91" i="2"/>
  <c r="U91" i="2"/>
  <c r="V91" i="2"/>
  <c r="K91" i="2"/>
  <c r="L90" i="2"/>
  <c r="M90" i="2"/>
  <c r="N90" i="2"/>
  <c r="O90" i="2"/>
  <c r="P90" i="2"/>
  <c r="Q90" i="2"/>
  <c r="R90" i="2"/>
  <c r="S90" i="2"/>
  <c r="T90" i="2"/>
  <c r="U90" i="2"/>
  <c r="V90" i="2"/>
  <c r="K90" i="2"/>
  <c r="L89" i="2"/>
  <c r="M89" i="2"/>
  <c r="N89" i="2"/>
  <c r="O89" i="2"/>
  <c r="P89" i="2"/>
  <c r="Q89" i="2"/>
  <c r="R89" i="2"/>
  <c r="S89" i="2"/>
  <c r="T89" i="2"/>
  <c r="U89" i="2"/>
  <c r="V89" i="2"/>
  <c r="K89" i="2"/>
  <c r="L86" i="2" l="1"/>
  <c r="M86" i="2"/>
  <c r="N86" i="2"/>
  <c r="O86" i="2"/>
  <c r="P86" i="2"/>
  <c r="Q86" i="2"/>
  <c r="R86" i="2"/>
  <c r="S86" i="2"/>
  <c r="T86" i="2"/>
  <c r="U86" i="2"/>
  <c r="V86" i="2"/>
  <c r="K86" i="2"/>
  <c r="K95" i="2"/>
  <c r="K94" i="2"/>
  <c r="K93" i="2"/>
  <c r="Y90" i="2" l="1"/>
  <c r="Z90" i="2"/>
  <c r="AA90" i="2"/>
  <c r="AB90" i="2"/>
  <c r="AC90" i="2"/>
  <c r="AD90" i="2"/>
  <c r="AE90" i="2"/>
  <c r="AF90" i="2"/>
  <c r="AG90" i="2"/>
  <c r="AH90" i="2"/>
  <c r="AI90" i="2"/>
  <c r="X90" i="2"/>
  <c r="Y89" i="2"/>
  <c r="Z89" i="2"/>
  <c r="AA89" i="2"/>
  <c r="AB89" i="2"/>
  <c r="AC89" i="2"/>
  <c r="AD89" i="2"/>
  <c r="AE89" i="2"/>
  <c r="AF89" i="2"/>
  <c r="AG89" i="2"/>
  <c r="AH89" i="2"/>
  <c r="AI89" i="2"/>
  <c r="X89" i="2"/>
  <c r="Y88" i="2"/>
  <c r="Z88" i="2"/>
  <c r="AA88" i="2"/>
  <c r="AB88" i="2"/>
  <c r="AC88" i="2"/>
  <c r="AD88" i="2"/>
  <c r="AE88" i="2"/>
  <c r="AF88" i="2"/>
  <c r="AG88" i="2"/>
  <c r="AH88" i="2"/>
  <c r="AI88" i="2"/>
  <c r="X88" i="2"/>
  <c r="N95" i="2" l="1"/>
  <c r="N94" i="2"/>
  <c r="K96" i="2"/>
  <c r="Y44" i="7"/>
  <c r="Z44" i="7"/>
  <c r="AA44" i="7"/>
  <c r="AB44" i="7"/>
  <c r="AC44" i="7"/>
  <c r="AD44" i="7"/>
  <c r="AE44" i="7"/>
  <c r="AF44" i="7"/>
  <c r="AG44" i="7"/>
  <c r="AH44" i="7"/>
  <c r="AI44" i="7"/>
  <c r="Y45" i="7"/>
  <c r="Z45" i="7"/>
  <c r="AA45" i="7"/>
  <c r="AB45" i="7"/>
  <c r="AC45" i="7"/>
  <c r="AD45" i="7"/>
  <c r="AE45" i="7"/>
  <c r="AF45" i="7"/>
  <c r="AG45" i="7"/>
  <c r="AH45" i="7"/>
  <c r="AI45" i="7"/>
  <c r="X45" i="7"/>
  <c r="X44" i="7"/>
  <c r="Y41" i="7"/>
  <c r="Z41" i="7"/>
  <c r="AA41" i="7"/>
  <c r="AB41" i="7"/>
  <c r="AC41" i="7"/>
  <c r="AD41" i="7"/>
  <c r="AE41" i="7"/>
  <c r="AF41" i="7"/>
  <c r="AG41" i="7"/>
  <c r="AH41" i="7"/>
  <c r="AI41" i="7"/>
  <c r="Y86" i="2"/>
  <c r="Z86" i="2"/>
  <c r="AA86" i="2"/>
  <c r="AB86" i="2"/>
  <c r="AC86" i="2"/>
  <c r="AD86" i="2"/>
  <c r="AE86" i="2"/>
  <c r="AF86" i="2"/>
  <c r="AG86" i="2"/>
  <c r="AH86" i="2"/>
  <c r="AI86" i="2"/>
  <c r="X86" i="2"/>
  <c r="AI43" i="7" l="1"/>
  <c r="AI46" i="7" s="1"/>
  <c r="AH43" i="7"/>
  <c r="AH46" i="7" s="1"/>
  <c r="AG43" i="7"/>
  <c r="AG46" i="7" s="1"/>
  <c r="AF43" i="7"/>
  <c r="AF46" i="7" s="1"/>
  <c r="AE43" i="7"/>
  <c r="AE46" i="7" s="1"/>
  <c r="AD43" i="7"/>
  <c r="AD46" i="7" s="1"/>
  <c r="AC43" i="7"/>
  <c r="AC46" i="7" s="1"/>
  <c r="AB43" i="7"/>
  <c r="AB46" i="7" s="1"/>
  <c r="AA43" i="7"/>
  <c r="AA46" i="7" s="1"/>
  <c r="Z43" i="7"/>
  <c r="Z46" i="7" s="1"/>
  <c r="Y43" i="7"/>
  <c r="Y46" i="7" s="1"/>
  <c r="X43" i="7"/>
  <c r="X46" i="7" s="1"/>
  <c r="X41" i="7"/>
  <c r="L87" i="2"/>
  <c r="M87" i="2"/>
  <c r="N87" i="2"/>
  <c r="O87" i="2"/>
  <c r="P87" i="2"/>
  <c r="Q87" i="2"/>
  <c r="R87" i="2"/>
  <c r="S87" i="2"/>
  <c r="T87" i="2"/>
  <c r="U87" i="2"/>
  <c r="V87" i="2"/>
  <c r="K87" i="2"/>
  <c r="Y63" i="3" l="1"/>
  <c r="Z63" i="3"/>
  <c r="AA63" i="3"/>
  <c r="AB63" i="3"/>
  <c r="AC63" i="3"/>
  <c r="AD63" i="3"/>
  <c r="AE63" i="3"/>
  <c r="AF63" i="3"/>
  <c r="AG63" i="3"/>
  <c r="AH63" i="3"/>
  <c r="AI63" i="3"/>
  <c r="X63" i="3"/>
  <c r="AI64" i="3" l="1"/>
  <c r="AH64" i="3"/>
  <c r="AG64" i="3"/>
  <c r="AF64" i="3"/>
  <c r="AE64" i="3"/>
  <c r="AD64" i="3"/>
  <c r="AC64" i="3"/>
  <c r="AB64" i="3"/>
  <c r="AA64" i="3"/>
  <c r="Z64" i="3"/>
  <c r="Y64" i="3"/>
  <c r="X64" i="3"/>
  <c r="AI62" i="3"/>
  <c r="AH62" i="3"/>
  <c r="AG62" i="3"/>
  <c r="AF62" i="3"/>
  <c r="AE62" i="3"/>
  <c r="AD62" i="3"/>
  <c r="AC62" i="3"/>
  <c r="AB62" i="3"/>
  <c r="AA62" i="3"/>
  <c r="Z62" i="3"/>
  <c r="Y62" i="3"/>
  <c r="X62" i="3"/>
  <c r="AI60" i="3"/>
  <c r="AH60" i="3"/>
  <c r="AG60" i="3"/>
  <c r="AF60" i="3"/>
  <c r="AE60" i="3"/>
  <c r="AD60" i="3"/>
  <c r="AC60" i="3"/>
  <c r="AB60" i="3"/>
  <c r="AA60" i="3"/>
  <c r="Z60" i="3"/>
  <c r="Y60" i="3"/>
  <c r="X60" i="3"/>
  <c r="AG91" i="2" l="1"/>
  <c r="AF91" i="2"/>
  <c r="AB65" i="3"/>
  <c r="X65" i="3"/>
  <c r="AA65" i="3"/>
  <c r="AF65" i="3"/>
  <c r="AC91" i="2"/>
  <c r="AA91" i="2"/>
  <c r="X91" i="2"/>
  <c r="Y91" i="2"/>
  <c r="Z91" i="2"/>
  <c r="AC65" i="3"/>
  <c r="AH65" i="3"/>
  <c r="Z65" i="3"/>
  <c r="AD65" i="3"/>
  <c r="AI65" i="3"/>
  <c r="AE65" i="3"/>
  <c r="Y65" i="3"/>
  <c r="AG65" i="3"/>
  <c r="AD91" i="2"/>
  <c r="AH91" i="2"/>
  <c r="AI91" i="2"/>
  <c r="AE91" i="2"/>
  <c r="AB9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tc={74A3F8A7-5D37-49E5-B99E-CA89625A8AA6}</author>
    <author>tc={0A611998-1C63-4CC6-B253-BED1BE39F001}</author>
    <author>tc={F5FA93BE-305B-4EAA-92A2-1EE6C4EF4056}</author>
    <author>tc={D1E2A4CB-C824-496A-B6D3-978658E7608B}</author>
  </authors>
  <commentList>
    <comment ref="G30" authorId="0" shapeId="0" xr:uid="{74A3F8A7-5D37-49E5-B99E-CA89625A8AA6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Contract ending in 06/2022, so August NQC is 0.</t>
      </text>
    </comment>
    <comment ref="X40" authorId="1" shapeId="0" xr:uid="{0A611998-1C63-4CC6-B253-BED1BE39F001}">
      <text>
        <t>[Threaded comment]
Your version of Excel allows you to read this threaded comment; however, any edits to it will get removed if the file is opened in a newer version of Excel. Learn more: https://go.microsoft.com/fwlink/?linkid=870924
Comment:
    Used to be 100 MW</t>
      </text>
    </comment>
    <comment ref="X41" authorId="2" shapeId="0" xr:uid="{F5FA93BE-305B-4EAA-92A2-1EE6C4EF4056}">
      <text>
        <t>[Threaded comment]
Your version of Excel allows you to read this threaded comment; however, any edits to it will get removed if the file is opened in a newer version of Excel. Learn more: https://go.microsoft.com/fwlink/?linkid=870924
Comment:
    Used to be 100 MW</t>
      </text>
    </comment>
    <comment ref="X43" authorId="3" shapeId="0" xr:uid="{D1E2A4CB-C824-496A-B6D3-978658E7608B}">
      <text>
        <t>[Threaded comment]
Your version of Excel allows you to read this threaded comment; however, any edits to it will get removed if the file is opened in a newer version of Excel. Learn more: https://go.microsoft.com/fwlink/?linkid=870924
Comment:
    Used to be 10 MW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tc={8C00162B-3047-4A36-BE03-D70894E7A877}</author>
  </authors>
  <commentList>
    <comment ref="G30" authorId="0" shapeId="0" xr:uid="{8C00162B-3047-4A36-BE03-D70894E7A877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Contract ending 03/2023, so NQC for August is 0.</t>
      </text>
    </comment>
  </commentList>
</comments>
</file>

<file path=xl/sharedStrings.xml><?xml version="1.0" encoding="utf-8"?>
<sst xmlns="http://schemas.openxmlformats.org/spreadsheetml/2006/main" count="1704" uniqueCount="353">
  <si>
    <t>Decision or Resolution Authorizing Contract</t>
  </si>
  <si>
    <t>Is this contract a tolling agreement? (Y/N)</t>
  </si>
  <si>
    <t>Notes for ED</t>
  </si>
  <si>
    <t>Contract Name</t>
  </si>
  <si>
    <t xml:space="preserve">Scheduling Resource ID </t>
  </si>
  <si>
    <t>Local RA Area</t>
  </si>
  <si>
    <t xml:space="preserve">Local RA </t>
  </si>
  <si>
    <t>Flexible RA category</t>
  </si>
  <si>
    <t>CAM Allocation Effective Date (mm/dd/yyyy)</t>
  </si>
  <si>
    <t>Capacity End Date (mm/dd/yyyy)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</si>
  <si>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</si>
  <si>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</si>
  <si>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</si>
  <si>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</si>
  <si>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</si>
  <si>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</si>
  <si>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</si>
  <si>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</si>
  <si>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</si>
  <si>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</si>
  <si>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</si>
  <si>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</si>
  <si>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System RA Allocated (MW)</t>
  </si>
  <si>
    <t>System EFC Allocated (MW)</t>
  </si>
  <si>
    <t>E-4804</t>
  </si>
  <si>
    <t>N</t>
  </si>
  <si>
    <t>AltaGas Pomona Energy Storage (PES_2018)</t>
  </si>
  <si>
    <t>CHINO_2_APEBT1</t>
  </si>
  <si>
    <t>LA Basin</t>
  </si>
  <si>
    <t>Grand Johanna Energy Storage</t>
  </si>
  <si>
    <t>SANTGO_2_MABBT1</t>
  </si>
  <si>
    <t>E-4860</t>
  </si>
  <si>
    <t>Y</t>
  </si>
  <si>
    <t>O.L.S. Energy - Chino (11226)</t>
  </si>
  <si>
    <t>CHINO_6_CIMGEN</t>
  </si>
  <si>
    <t>D.08-09-041</t>
  </si>
  <si>
    <t>El Segundo Energy Center LLC</t>
  </si>
  <si>
    <t>ELSEGN_2_UN1011</t>
  </si>
  <si>
    <t>ELSEGN_2_UN2021</t>
  </si>
  <si>
    <t>D.08-04-011/D.08-09-041</t>
  </si>
  <si>
    <t>CPV Sentinel, LLC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</si>
  <si>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</si>
  <si>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</si>
  <si>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</si>
  <si>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</si>
  <si>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</si>
  <si>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</si>
  <si>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</si>
  <si>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</si>
  <si>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Delano Energy Center, LLC</t>
  </si>
  <si>
    <t>VESTAL_2_WELLHD</t>
  </si>
  <si>
    <t>Big Creek-Ventura</t>
  </si>
  <si>
    <t>Walnut Creek Energy, LLC</t>
  </si>
  <si>
    <t>WALCRK_2_CTG1</t>
  </si>
  <si>
    <t>WALCRK_2_CTG2</t>
  </si>
  <si>
    <t>WALCRK_2_CTG3</t>
  </si>
  <si>
    <t>WALCRK_2_CTG4</t>
  </si>
  <si>
    <t>WALCRK_2_CTG5</t>
  </si>
  <si>
    <t>D.09-03-031</t>
  </si>
  <si>
    <t>SCE-Barre Peaker</t>
  </si>
  <si>
    <t>BARRE_6_PEAKER</t>
  </si>
  <si>
    <t>UOG</t>
  </si>
  <si>
    <t>SCE-Center Peaker</t>
  </si>
  <si>
    <t>CENTER_6_PEAKER</t>
  </si>
  <si>
    <t>SCE-Grapeland Peaker</t>
  </si>
  <si>
    <t>ETIWND_6_GRPLND</t>
  </si>
  <si>
    <t>D.14-06-043</t>
  </si>
  <si>
    <t>SCE-McGrath Peaker</t>
  </si>
  <si>
    <t>MNDALY_6_MCGRTH</t>
  </si>
  <si>
    <t>SCE-Mira Loma Peaker</t>
  </si>
  <si>
    <t>MIRLOM_6_PEAKER</t>
  </si>
  <si>
    <t>D.18-06-009</t>
  </si>
  <si>
    <t>Pending approval for extension from 10 to 20 years</t>
  </si>
  <si>
    <t>Mira Loma BESS A</t>
  </si>
  <si>
    <t>MIRLOM_2_MLBBTA</t>
  </si>
  <si>
    <t>Mira Loma BESS B</t>
  </si>
  <si>
    <t>MIRLOM_2_MLBBTB</t>
  </si>
  <si>
    <t>E-4714</t>
  </si>
  <si>
    <t>Watson Cogeneration Company (f/k/a 2809)</t>
  </si>
  <si>
    <t>ARCOGN_2_UNITS</t>
  </si>
  <si>
    <t/>
  </si>
  <si>
    <t>D.14-7-019</t>
  </si>
  <si>
    <t>Chevron USA</t>
  </si>
  <si>
    <t>CHEVMN_2_UNITS</t>
  </si>
  <si>
    <t>E-4681</t>
  </si>
  <si>
    <t>New-Indy Ontario  (f/k/a 2045)</t>
  </si>
  <si>
    <t>ETIWND_2_UNIT1</t>
  </si>
  <si>
    <t>U.S. Borax Inc.  (f/k/a 2806)</t>
  </si>
  <si>
    <t>HOLGAT_1_BORAX</t>
  </si>
  <si>
    <t>CAISO System</t>
  </si>
  <si>
    <t>New-Indy Oxnard  (f/k/a 2055)</t>
  </si>
  <si>
    <t>SNCLRA_2_UNIT1</t>
  </si>
  <si>
    <t>Berry Petroleum Company, LLC</t>
  </si>
  <si>
    <t>UNVRSY_1_UNIT 1</t>
  </si>
  <si>
    <t>D.15-11-041</t>
  </si>
  <si>
    <t>RA Purchase Agreement</t>
  </si>
  <si>
    <t>AES Alamitos Energy, LLC</t>
  </si>
  <si>
    <t>ALAMIT_2_PL1X3</t>
  </si>
  <si>
    <t>AES Huntington Beach Energy, LLC</t>
  </si>
  <si>
    <t>HNTGBH_2_PL1X3</t>
  </si>
  <si>
    <t>Stanton Energy Reliability Center, LLC</t>
  </si>
  <si>
    <t>STANTN_2_STAGT1</t>
  </si>
  <si>
    <t>STANTN_2_STAGT2</t>
  </si>
  <si>
    <t>AES ES Alamitos, LLC</t>
  </si>
  <si>
    <t>ALAMIT_7_ES1</t>
  </si>
  <si>
    <t>A.19-04-016</t>
  </si>
  <si>
    <t>Ventura Energy Storage (fka: Strata Saticoy, LLC)</t>
  </si>
  <si>
    <t>SNCLRA_2_VESBT1</t>
  </si>
  <si>
    <t>AL 4002-E</t>
  </si>
  <si>
    <t>Pending agreeemt for new Start date</t>
  </si>
  <si>
    <t>Goleta Energy Storage (f.k.a. AltaGas Power Holdings (U.S.) Inc.)</t>
  </si>
  <si>
    <t>TBD</t>
  </si>
  <si>
    <t>Orni 34 LLC</t>
  </si>
  <si>
    <t>GOLETA_2_VALBT1</t>
  </si>
  <si>
    <t>Silverstrand Grid, LLC</t>
  </si>
  <si>
    <t>SNCLRA_2_SILBT1</t>
  </si>
  <si>
    <t>Painter Energy Storage, LLC</t>
  </si>
  <si>
    <t>AL 4123-E</t>
  </si>
  <si>
    <t>CHP RFO</t>
  </si>
  <si>
    <t>Elk Hills Power, LLC</t>
  </si>
  <si>
    <t>ELKHIL_2_PL1X3</t>
  </si>
  <si>
    <t>AL 3882-E</t>
  </si>
  <si>
    <t>The Procter &amp; Gamble Paper Products Company</t>
  </si>
  <si>
    <t>SNCLRA_6_PROCGN</t>
  </si>
  <si>
    <t> </t>
  </si>
  <si>
    <t>D. 10-12-035</t>
  </si>
  <si>
    <t>CHP RFO- NQC was awarded June 2021, SCE does not have official NQC for Jan to May, 15 MW is a place holder until CAISO published 2022 NQC draft.</t>
  </si>
  <si>
    <t>CHARMN_2_PGONG1</t>
  </si>
  <si>
    <t>2022 DRAM RFO</t>
  </si>
  <si>
    <t>DRAM</t>
  </si>
  <si>
    <t>Pending</t>
  </si>
  <si>
    <t>10132_ Enersponse Inc.</t>
  </si>
  <si>
    <t>[TBD]</t>
  </si>
  <si>
    <t>10133_Enersponse Inc.</t>
  </si>
  <si>
    <t>10134_Leapfrog Power, Inc</t>
  </si>
  <si>
    <t>10135_Voltus, Inc.</t>
  </si>
  <si>
    <t>D.18-07-023</t>
  </si>
  <si>
    <t>BTM-DRES - Covid-19 amendment executed. CAISO market integration planned for Dec 2021</t>
  </si>
  <si>
    <t>Swell Energy Fund 2016-1, LLC</t>
  </si>
  <si>
    <t>BTM DRES - Covid-19 amendment executed. CAISO market integration planned for Jan 2022</t>
  </si>
  <si>
    <t>Swell Energy VPP Fund 2019-I LLC</t>
  </si>
  <si>
    <t>4/31/2030</t>
  </si>
  <si>
    <t>BTM-DRES</t>
  </si>
  <si>
    <t xml:space="preserve">Hybrid Electric Irvine 1 -467009 </t>
  </si>
  <si>
    <t>SCEW_2_PDRP03</t>
  </si>
  <si>
    <t>Hybrid Electric Irvine 2 -467010</t>
  </si>
  <si>
    <t>SCEW_2_PDRP09; SCEW_2_PDRP10</t>
  </si>
  <si>
    <t>Hybrid Electric West LA 1 - 467022</t>
  </si>
  <si>
    <t>SCEW_2_PDRP22; SCEW_2_PDRP114; SCEW_2_PDRP115; SCEC_1_PDRP124; SCEW_2_PDRP158; SCEW_2_PDRP159; SCEW_2_PDRP167; SCEC_1_PDRP172</t>
  </si>
  <si>
    <t>Hybrid Electric West LA 2 - 467205</t>
  </si>
  <si>
    <t>SCEC_1_PDRP173; 
SCEW_2_PDRP160;
SCEW_2_PDRP161; 
SCEW_2_PDRP162; 
SCEW_2_PDRP163; 
SCEW_2_PDRP164; SCEW_2_PDRP169; SCEC_1_PDRP34</t>
  </si>
  <si>
    <t xml:space="preserve">BTM-DRES </t>
  </si>
  <si>
    <t>Stem 1 - 402040</t>
  </si>
  <si>
    <t>SCEC_1_PDRP21; SCEC_1_PDRP22; SCEC_1_PDRP60; SCEW_2_PDRP85; SCEW_2_PDRP86; SCEW_2_PDRP87; SCEW_2_PDRP88; SCEW_2_PDRP89; SCEW_2_PDRP90; SCEW_2_PDRP91</t>
  </si>
  <si>
    <t>BTM DR-ES STEM has indicated that they planning on terminating this contract; we have entered 0 MW delivery</t>
  </si>
  <si>
    <t>Stem 2 - 402039</t>
  </si>
  <si>
    <t xml:space="preserve">BTM EE - Seller has issued a Notice of Force Majeure due to COVID-19 that may impact their ability to deliver the required MW. Possible indications of reduction in MW fullfillment,~3-7 MW of 12.5 MW.
2/25/21 - MW savings approved. </t>
  </si>
  <si>
    <t>FSG Energy Efficiency, LLC - 447102</t>
  </si>
  <si>
    <t>NA</t>
  </si>
  <si>
    <t>BTM PLS</t>
  </si>
  <si>
    <t>Ice Bear (NRG, SPV #1 LLC)-431151</t>
  </si>
  <si>
    <t>BTM PLS-Came online 1/25/2021</t>
  </si>
  <si>
    <t>Ice Bear (NRG, SPV #1 LLC)-431154</t>
  </si>
  <si>
    <t>BTM PLS-Deadline date is being amended to 6/30/2021</t>
  </si>
  <si>
    <t>Ice Bear (NRG, SPV #1 LLC)-431157</t>
  </si>
  <si>
    <t>Ice Bear (NRG, SPV #1 LLC)-431160</t>
  </si>
  <si>
    <t>Ice Bear (NRG, SPV #1 LLC)-431163</t>
  </si>
  <si>
    <t>Ice Bear (NRG, SPV #1 LLC)-431166</t>
  </si>
  <si>
    <t>D.16-05-050</t>
  </si>
  <si>
    <t>BTM EE - Seller has issued a Notice of Force Majeure due to COVID-19 that may impact their ability to deliver the required MW.  1/10/21 - An amendment was executed on 12/21/20 to extend the PCD date to 12/31/20, reduce min. capacity &amp; energy savings and adjust the PAF.  MW are estimated pending SCE Engineer Review.  2/8/21 - MW has been approved.</t>
  </si>
  <si>
    <t>Onsite Energy Corporation - 408002</t>
  </si>
  <si>
    <t>BTM EE - MW are estimated pending SCE Engineering Review.   2/8/21 - MW has been approved.</t>
  </si>
  <si>
    <t>Onsite Energy Corporation- 408004</t>
  </si>
  <si>
    <t>BTM EE  - Seller has issued a Notice of Force Majeure due to COVID-19 that may impact their ability to deliver the required MW.  1/10/21 - An amendment was executed on 12/21/20 to extend the PCD date to 12/31/20, reduce min. capacity &amp; energy savings and adjust the PAF.  MW are estimated pending SCE Engineering Review.  2/8/21 MW has been approved.</t>
  </si>
  <si>
    <t>Onsite Energy Corporation-408008</t>
  </si>
  <si>
    <t>BTM EE - Came in below 1 MW contract amount @ Project Completion Deadline; MWs adjusted</t>
  </si>
  <si>
    <t>Onsite Energy Corporation-408009</t>
  </si>
  <si>
    <t>BTM EE  - Amendment extended the PCD Date by 90 days to 9/28/20.  Seller has issued a Notice of Force Majeure due to COVID-19 that may impact their ability to deliver the required MW. 2/8/21 MW has been approved.</t>
  </si>
  <si>
    <t>Onsite Energy Corporation-408011</t>
  </si>
  <si>
    <t>BTM EE-  - Seller issued a Notice of Force Majeure due to COVID-19 on 3/16/20. As of 3/17/20 (COD date) Seller delivered 710.78 kW.    On 4/16/20, Seller requested to extend the PCD date. 8/31/20 - No extension was granted but a letter agreement was executed to limit transfer of sites that have not been constructed to other agreements.</t>
  </si>
  <si>
    <t>Onsite Energy Corporation-408014</t>
  </si>
  <si>
    <t>BTM EE Seller has issued a Notice of Force Majeure due to COVID-19 that may impact their ability to deliver the required MW. 2/8/21 MW have been approved.</t>
  </si>
  <si>
    <t>Onsite Energy Corporation-408017</t>
  </si>
  <si>
    <t>BTM DG  </t>
  </si>
  <si>
    <t>Solar Star California XXXVIII, LLC -490006</t>
  </si>
  <si>
    <t>BTM DG</t>
  </si>
  <si>
    <t>Solar Star LCR LA 1, LLC - 490011</t>
  </si>
  <si>
    <t>Solar Star LCR LA 2, LLC - 490012</t>
  </si>
  <si>
    <t>Solar Star LCR Split 1, LLC - 490013</t>
  </si>
  <si>
    <t>Solar Star LCR Irvine, LLC - 490014</t>
  </si>
  <si>
    <t>Resolution E-5142</t>
  </si>
  <si>
    <t>BTM DRES - Final Resoultion E-5142 no longer subject to appeal and contracts approved as of June 8, 2020</t>
  </si>
  <si>
    <t>Sunrun Inc (System Wide)</t>
  </si>
  <si>
    <t>Sunrun Inc (DAC Areas only)</t>
  </si>
  <si>
    <t>Total CAM</t>
  </si>
  <si>
    <t>Category 1 Totals</t>
  </si>
  <si>
    <t>2022 Local CAM</t>
  </si>
  <si>
    <t>2022 Local BTM LCR</t>
  </si>
  <si>
    <t>Category 2 Totals</t>
  </si>
  <si>
    <t>Category 3 Totals</t>
  </si>
  <si>
    <t>Total</t>
  </si>
  <si>
    <t>Future Contracts/Pending NQC and CAISO ID</t>
  </si>
  <si>
    <t>Contract ID</t>
  </si>
  <si>
    <t>Project/CP Name</t>
  </si>
  <si>
    <t>Family/Parent</t>
  </si>
  <si>
    <t>Contract/Confirm Name (Conv)</t>
  </si>
  <si>
    <t>Delivery Start (Conv)</t>
  </si>
  <si>
    <t>Delivery End (Conv)</t>
  </si>
  <si>
    <t>Termination Date (last day)</t>
  </si>
  <si>
    <t>Solicitation</t>
  </si>
  <si>
    <t>ERRA/CAM</t>
  </si>
  <si>
    <t>Product Type</t>
  </si>
  <si>
    <t>Technology</t>
  </si>
  <si>
    <t>Technology Details</t>
  </si>
  <si>
    <t>Nameplate Capacity</t>
  </si>
  <si>
    <t>Total Contract Capacity</t>
  </si>
  <si>
    <t>Min Contract Capacity (Conv)</t>
  </si>
  <si>
    <t>Capacity Unit</t>
  </si>
  <si>
    <t>Portfolio</t>
  </si>
  <si>
    <t>NQC (Forecast)</t>
  </si>
  <si>
    <t>EFC</t>
  </si>
  <si>
    <t>AltaGas Power Holdings (U.S.) Inc.</t>
  </si>
  <si>
    <t>AltaGas​</t>
  </si>
  <si>
    <t>AltaGas Power Holdings (U.S.)-Energy Storage RA Purchase and Sale Agreement-20190401</t>
  </si>
  <si>
    <t>ACES RFO</t>
  </si>
  <si>
    <t>CAM</t>
  </si>
  <si>
    <t>RA</t>
  </si>
  <si>
    <t>Battery Energy Storage</t>
  </si>
  <si>
    <t>Not assigned yet</t>
  </si>
  <si>
    <t>MW</t>
  </si>
  <si>
    <t>2. Conventional</t>
  </si>
  <si>
    <t>Painter Energy Storage</t>
  </si>
  <si>
    <t>Painter Energy Storage (E.ON)-ESRAPSA-2019-03-28</t>
  </si>
  <si>
    <t>Victorville Energy Center, LLC</t>
  </si>
  <si>
    <t>Airclean Technologies, Inc.</t>
  </si>
  <si>
    <t>CHP 5 RFO</t>
  </si>
  <si>
    <t>Cogeneration</t>
  </si>
  <si>
    <t>2. Renewable</t>
  </si>
  <si>
    <t>E-4911</t>
  </si>
  <si>
    <t xml:space="preserve">CHP 5 RFO </t>
  </si>
  <si>
    <t>DRAM RFO Pending</t>
  </si>
  <si>
    <t>System</t>
  </si>
  <si>
    <t>Dispatchable BTM LCR</t>
  </si>
  <si>
    <t>Dispatchable BTM LCR (allocated in DR)</t>
  </si>
  <si>
    <t>Total Dispatchable LCR (allocated in DR)</t>
  </si>
  <si>
    <t>Total Non-dispatchable LCR</t>
  </si>
  <si>
    <t>Updated - 6/14/21</t>
  </si>
  <si>
    <t>ANNUAL</t>
  </si>
  <si>
    <t>2022 Initial YA</t>
  </si>
  <si>
    <t>LSE Capacity Contract Identifier</t>
  </si>
  <si>
    <t>Flexible Category</t>
  </si>
  <si>
    <t>Flex RA Commitments for CAM Resources</t>
  </si>
  <si>
    <t>33B121</t>
  </si>
  <si>
    <t>BDGRCK_1_UNITS</t>
  </si>
  <si>
    <t>Flex Category</t>
  </si>
  <si>
    <t>33B112</t>
  </si>
  <si>
    <t>BEARMT_1_UNIT</t>
  </si>
  <si>
    <t>33B124</t>
  </si>
  <si>
    <t>CHALK_1_UNIT</t>
  </si>
  <si>
    <t>33B093</t>
  </si>
  <si>
    <t>COCOPP_2_CTG1</t>
  </si>
  <si>
    <t>COCOPP_2_CTG2</t>
  </si>
  <si>
    <t>COCOPP_2_CTG3</t>
  </si>
  <si>
    <t>COCOPP_2_CTG4</t>
  </si>
  <si>
    <t>25C138QPA</t>
  </si>
  <si>
    <t>DEXZEL_1_UNIT</t>
  </si>
  <si>
    <t>01C084QAA</t>
  </si>
  <si>
    <t>GRZZLY_1_BERKLY</t>
  </si>
  <si>
    <t>LIVOAK_1_UNIT 1</t>
  </si>
  <si>
    <t>33B122</t>
  </si>
  <si>
    <t>MKTRCK_1_UNIT 1</t>
  </si>
  <si>
    <t>33B123</t>
  </si>
  <si>
    <t>VISTRA_5_DALBT1</t>
  </si>
  <si>
    <t>01C202QAA</t>
  </si>
  <si>
    <t>STOILS_1_UNITS</t>
  </si>
  <si>
    <t>VISTRA_5_DALBT2</t>
  </si>
  <si>
    <t>33B221</t>
  </si>
  <si>
    <t>TIDWTR_2_UNITS</t>
  </si>
  <si>
    <t>VISTRA_5_DALBT3</t>
  </si>
  <si>
    <t>25C049QAA2</t>
  </si>
  <si>
    <t>KERNRG_1_UNITS</t>
  </si>
  <si>
    <t>PGEMOSSLANDING</t>
  </si>
  <si>
    <t>25C151QPA2</t>
  </si>
  <si>
    <t>TANHIL_6_SOLART</t>
  </si>
  <si>
    <t>25C063QPA2</t>
  </si>
  <si>
    <t>FRITO_1_LAY</t>
  </si>
  <si>
    <t>40S013</t>
  </si>
  <si>
    <t>Elkhorn Energy Storage (No ID assigned)</t>
  </si>
  <si>
    <t>Bay Area</t>
  </si>
  <si>
    <t>2022 DRAM Total Monthly</t>
  </si>
  <si>
    <t>Local Other PG&amp;E Area</t>
  </si>
  <si>
    <t>Local Bay Area</t>
  </si>
  <si>
    <t>Totals Including DRAM+PRM</t>
  </si>
  <si>
    <t>Fresno</t>
  </si>
  <si>
    <t>Kern</t>
  </si>
  <si>
    <t>Sierra</t>
  </si>
  <si>
    <t>CAM System RA NQC Allocated (MW)</t>
  </si>
  <si>
    <t>Local RA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</si>
  <si>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</si>
  <si>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</si>
  <si>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</si>
  <si>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</si>
  <si>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</si>
  <si>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</si>
  <si>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</si>
  <si>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</si>
  <si>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</si>
  <si>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</si>
  <si>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</si>
  <si>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SDGECAM_ESCNDO</t>
  </si>
  <si>
    <t>ESCNDO_6_PL1X2</t>
  </si>
  <si>
    <t>San Diego-IV</t>
  </si>
  <si>
    <t>PIOPIC_2_CTG1</t>
  </si>
  <si>
    <t>PIOPIC_2_CTG2</t>
  </si>
  <si>
    <t>PIOPIC_2_CTG3</t>
  </si>
  <si>
    <t>ESCNDO_6_EB1BT1</t>
  </si>
  <si>
    <t>03/06/2017</t>
  </si>
  <si>
    <t>12/30/2099</t>
  </si>
  <si>
    <t>ESCNDO_6_EB2BT2</t>
  </si>
  <si>
    <t>ESCNDO_6_EB3BT3</t>
  </si>
  <si>
    <t>ELCAJN_6_EB1BT1</t>
  </si>
  <si>
    <t>02/21/2017</t>
  </si>
  <si>
    <t>SAMPSN_6_KELCO1</t>
  </si>
  <si>
    <t>CARLS1_2_CARCT1</t>
  </si>
  <si>
    <t>CARLS2_1_CARCT1</t>
  </si>
  <si>
    <t>Miramar Energy Storage</t>
  </si>
  <si>
    <t>Fallbrook Energy Storage</t>
  </si>
  <si>
    <t>Kearny Energy Storage</t>
  </si>
  <si>
    <t>Utility Owned - Modified CAM</t>
  </si>
  <si>
    <t>Sentinel EC</t>
  </si>
  <si>
    <t>CAISO-System</t>
  </si>
  <si>
    <t>20MW Modified CAM, 27MW CAM</t>
  </si>
  <si>
    <t>Malin Import (Firm energy)</t>
  </si>
  <si>
    <t>CAISO-Import</t>
  </si>
  <si>
    <t>NOB Import (Firm Energy)</t>
  </si>
  <si>
    <t>Valley Center Storage I, LLC</t>
  </si>
  <si>
    <t>Modified CAM, not decided by CPUC yet</t>
  </si>
  <si>
    <t>Valley Center II/Terra Gen</t>
  </si>
  <si>
    <t>Vista Energy Storage</t>
  </si>
  <si>
    <t>2022 DRAM Contracts</t>
  </si>
  <si>
    <t>Leapfrog</t>
  </si>
  <si>
    <t>Resi Station #1</t>
  </si>
  <si>
    <t>Resi Station #2</t>
  </si>
  <si>
    <t>LCR Track IV CONTRACTS</t>
  </si>
  <si>
    <t>OhmConnect, Inc.</t>
  </si>
  <si>
    <t>2022 CAM for local</t>
  </si>
  <si>
    <t>2023 CAM for local</t>
  </si>
  <si>
    <t>2024 CAM for local</t>
  </si>
  <si>
    <t>Flexible RA</t>
  </si>
  <si>
    <t>2020 EFC</t>
  </si>
  <si>
    <t>Category 1</t>
  </si>
  <si>
    <t>Category 2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</si>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</sst>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9]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name val="Arial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37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20" fillId="0" borderId="0"/>
    <xf numFmtId="0" fontId="1" fillId="0" borderId="0"/>
    <xf numFmtId="0" fontId="2" fillId="0" borderId="0"/>
  </cellStyleXfs>
  <cellXfs count="27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1" xfId="1" applyFont="1" applyBorder="1" applyAlignment="1" applyProtection="1">
      <alignment horizontal="center" wrapText="1"/>
      <protection locked="0"/>
    </xf>
    <xf numFmtId="0" fontId="6" fillId="0" borderId="2" xfId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 applyProtection="1">
      <alignment horizontal="left" wrapText="1"/>
      <protection locked="0"/>
    </xf>
    <xf numFmtId="0" fontId="6" fillId="0" borderId="3" xfId="1" applyFont="1" applyBorder="1" applyAlignment="1" applyProtection="1">
      <alignment horizontal="center" wrapText="1"/>
      <protection locked="0"/>
    </xf>
    <xf numFmtId="0" fontId="6" fillId="0" borderId="1" xfId="1" applyFont="1" applyBorder="1" applyAlignment="1" applyProtection="1">
      <alignment horizontal="center" wrapText="1"/>
      <protection locked="0"/>
    </xf>
    <xf numFmtId="0" fontId="5" fillId="0" borderId="3" xfId="1" applyFont="1" applyBorder="1" applyAlignment="1" applyProtection="1">
      <alignment horizontal="center" wrapText="1"/>
      <protection locked="0"/>
    </xf>
    <xf numFmtId="0" fontId="3" fillId="0" borderId="2" xfId="1" applyFont="1" applyBorder="1"/>
    <xf numFmtId="0" fontId="3" fillId="0" borderId="4" xfId="1" applyFont="1" applyBorder="1"/>
    <xf numFmtId="0" fontId="3" fillId="0" borderId="4" xfId="1" applyFont="1" applyBorder="1" applyAlignment="1" applyProtection="1">
      <alignment horizontal="left"/>
      <protection locked="0"/>
    </xf>
    <xf numFmtId="0" fontId="7" fillId="0" borderId="1" xfId="1" applyFont="1" applyBorder="1"/>
    <xf numFmtId="2" fontId="3" fillId="0" borderId="1" xfId="1" applyNumberFormat="1" applyFont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0" borderId="0" xfId="1" applyNumberFormat="1" applyFont="1"/>
    <xf numFmtId="1" fontId="3" fillId="3" borderId="1" xfId="1" applyNumberFormat="1" applyFont="1" applyFill="1" applyBorder="1" applyAlignment="1" applyProtection="1">
      <alignment horizontal="center"/>
      <protection locked="0"/>
    </xf>
    <xf numFmtId="164" fontId="3" fillId="3" borderId="1" xfId="1" applyNumberFormat="1" applyFont="1" applyFill="1" applyBorder="1" applyAlignment="1" applyProtection="1">
      <alignment horizontal="center"/>
      <protection locked="0"/>
    </xf>
    <xf numFmtId="14" fontId="3" fillId="3" borderId="1" xfId="1" applyNumberFormat="1" applyFont="1" applyFill="1" applyBorder="1" applyAlignment="1">
      <alignment horizontal="center"/>
    </xf>
    <xf numFmtId="0" fontId="3" fillId="3" borderId="1" xfId="1" applyFont="1" applyFill="1" applyBorder="1"/>
    <xf numFmtId="0" fontId="11" fillId="3" borderId="2" xfId="1" applyFont="1" applyFill="1" applyBorder="1" applyAlignment="1" applyProtection="1">
      <alignment horizontal="left"/>
      <protection locked="0"/>
    </xf>
    <xf numFmtId="0" fontId="11" fillId="3" borderId="1" xfId="1" applyFont="1" applyFill="1" applyBorder="1" applyAlignment="1" applyProtection="1">
      <alignment horizontal="left"/>
      <protection locked="0"/>
    </xf>
    <xf numFmtId="0" fontId="3" fillId="3" borderId="1" xfId="1" applyFont="1" applyFill="1" applyBorder="1" applyAlignment="1">
      <alignment horizontal="center"/>
    </xf>
    <xf numFmtId="2" fontId="11" fillId="3" borderId="1" xfId="1" applyNumberFormat="1" applyFont="1" applyFill="1" applyBorder="1" applyAlignment="1" applyProtection="1">
      <alignment horizontal="center"/>
      <protection locked="0"/>
    </xf>
    <xf numFmtId="2" fontId="3" fillId="0" borderId="1" xfId="1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/>
    <xf numFmtId="2" fontId="3" fillId="0" borderId="2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4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center" vertical="center"/>
    </xf>
    <xf numFmtId="0" fontId="3" fillId="0" borderId="2" xfId="1" applyFont="1" applyFill="1" applyBorder="1"/>
    <xf numFmtId="0" fontId="3" fillId="0" borderId="1" xfId="1" applyFont="1" applyFill="1" applyBorder="1"/>
    <xf numFmtId="0" fontId="3" fillId="0" borderId="4" xfId="1" applyFont="1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left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5" fillId="0" borderId="0" xfId="5" applyFont="1" applyAlignment="1">
      <alignment horizontal="left"/>
    </xf>
    <xf numFmtId="0" fontId="5" fillId="0" borderId="1" xfId="5" applyFont="1" applyBorder="1" applyAlignment="1">
      <alignment horizontal="center"/>
    </xf>
    <xf numFmtId="0" fontId="3" fillId="0" borderId="0" xfId="5" applyFont="1"/>
    <xf numFmtId="1" fontId="2" fillId="0" borderId="0" xfId="0" applyNumberFormat="1" applyFont="1" applyAlignment="1" applyProtection="1">
      <alignment horizontal="center"/>
      <protection locked="0"/>
    </xf>
    <xf numFmtId="1" fontId="3" fillId="0" borderId="0" xfId="5" applyNumberFormat="1" applyFont="1" applyAlignment="1" applyProtection="1">
      <alignment horizontal="center"/>
      <protection locked="0"/>
    </xf>
    <xf numFmtId="1" fontId="5" fillId="0" borderId="1" xfId="5" applyNumberFormat="1" applyFont="1" applyBorder="1" applyAlignment="1" applyProtection="1">
      <alignment horizontal="center"/>
      <protection locked="0"/>
    </xf>
    <xf numFmtId="0" fontId="14" fillId="0" borderId="0" xfId="0" applyFont="1"/>
    <xf numFmtId="0" fontId="4" fillId="0" borderId="0" xfId="5" applyFont="1"/>
    <xf numFmtId="0" fontId="12" fillId="0" borderId="1" xfId="5" applyFont="1" applyBorder="1" applyAlignment="1">
      <alignment horizontal="center"/>
    </xf>
    <xf numFmtId="2" fontId="2" fillId="0" borderId="0" xfId="0" applyNumberFormat="1" applyFont="1" applyAlignment="1" applyProtection="1">
      <alignment horizontal="center"/>
      <protection locked="0"/>
    </xf>
    <xf numFmtId="2" fontId="13" fillId="0" borderId="1" xfId="0" applyNumberFormat="1" applyFont="1" applyBorder="1" applyAlignment="1" applyProtection="1">
      <alignment horizontal="center" wrapText="1"/>
      <protection locked="0"/>
    </xf>
    <xf numFmtId="0" fontId="13" fillId="0" borderId="0" xfId="0" applyFont="1"/>
    <xf numFmtId="0" fontId="13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1" fontId="3" fillId="2" borderId="1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/>
    <xf numFmtId="2" fontId="3" fillId="0" borderId="0" xfId="1" applyNumberFormat="1" applyFont="1" applyFill="1"/>
    <xf numFmtId="0" fontId="3" fillId="0" borderId="1" xfId="5" applyFont="1" applyFill="1" applyBorder="1"/>
    <xf numFmtId="14" fontId="3" fillId="0" borderId="1" xfId="5" applyNumberFormat="1" applyFont="1" applyFill="1" applyBorder="1"/>
    <xf numFmtId="14" fontId="3" fillId="0" borderId="1" xfId="5" applyNumberFormat="1" applyFont="1" applyFill="1" applyBorder="1" applyAlignment="1" applyProtection="1">
      <alignment horizontal="right" vertical="center"/>
      <protection locked="0"/>
    </xf>
    <xf numFmtId="0" fontId="4" fillId="0" borderId="1" xfId="5" applyFont="1" applyFill="1" applyBorder="1"/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13" fillId="2" borderId="1" xfId="0" applyNumberFormat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/>
    <xf numFmtId="0" fontId="9" fillId="0" borderId="1" xfId="2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1" xfId="5" applyFont="1" applyFill="1" applyBorder="1" applyAlignment="1">
      <alignment horizontal="left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164" fontId="3" fillId="2" borderId="1" xfId="1" applyNumberFormat="1" applyFont="1" applyFill="1" applyBorder="1" applyAlignment="1" applyProtection="1">
      <alignment horizontal="center"/>
      <protection locked="0"/>
    </xf>
    <xf numFmtId="0" fontId="0" fillId="4" borderId="5" xfId="0" applyFill="1" applyBorder="1" applyAlignment="1">
      <alignment vertical="center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>
      <alignment horizontal="left" vertical="center"/>
    </xf>
    <xf numFmtId="2" fontId="2" fillId="4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164" fontId="2" fillId="4" borderId="5" xfId="0" applyNumberFormat="1" applyFont="1" applyFill="1" applyBorder="1" applyAlignment="1" applyProtection="1">
      <alignment horizontal="center" vertical="center"/>
      <protection locked="0"/>
    </xf>
    <xf numFmtId="14" fontId="2" fillId="5" borderId="6" xfId="0" applyNumberFormat="1" applyFont="1" applyFill="1" applyBorder="1" applyAlignment="1">
      <alignment horizontal="center" vertical="center"/>
    </xf>
    <xf numFmtId="14" fontId="2" fillId="5" borderId="4" xfId="0" applyNumberFormat="1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/>
      <protection locked="0"/>
    </xf>
    <xf numFmtId="2" fontId="15" fillId="2" borderId="1" xfId="0" applyNumberFormat="1" applyFont="1" applyFill="1" applyBorder="1" applyAlignment="1" applyProtection="1">
      <alignment horizontal="center" vertical="center"/>
      <protection locked="0"/>
    </xf>
    <xf numFmtId="164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2" fontId="16" fillId="4" borderId="1" xfId="0" applyNumberFormat="1" applyFont="1" applyFill="1" applyBorder="1" applyAlignment="1" applyProtection="1">
      <alignment horizontal="center" vertical="center"/>
      <protection locked="0"/>
    </xf>
    <xf numFmtId="164" fontId="16" fillId="5" borderId="1" xfId="0" applyNumberFormat="1" applyFont="1" applyFill="1" applyBorder="1" applyAlignment="1" applyProtection="1">
      <alignment horizontal="center" vertical="center"/>
      <protection locked="0"/>
    </xf>
    <xf numFmtId="14" fontId="16" fillId="5" borderId="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15" fillId="5" borderId="1" xfId="0" applyNumberFormat="1" applyFont="1" applyFill="1" applyBorder="1" applyAlignment="1" applyProtection="1">
      <alignment horizontal="center" vertical="center"/>
      <protection locked="0"/>
    </xf>
    <xf numFmtId="14" fontId="15" fillId="5" borderId="4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 applyProtection="1">
      <alignment horizontal="center" vertical="center"/>
      <protection locked="0"/>
    </xf>
    <xf numFmtId="2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2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left" vertical="center" wrapText="1"/>
      <protection locked="0"/>
    </xf>
    <xf numFmtId="0" fontId="2" fillId="4" borderId="1" xfId="4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4" fontId="2" fillId="4" borderId="1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 applyProtection="1">
      <alignment horizontal="center" vertical="center"/>
      <protection locked="0"/>
    </xf>
    <xf numFmtId="2" fontId="2" fillId="5" borderId="8" xfId="0" applyNumberFormat="1" applyFont="1" applyFill="1" applyBorder="1" applyAlignment="1" applyProtection="1">
      <alignment horizontal="center" vertical="center"/>
      <protection locked="0"/>
    </xf>
    <xf numFmtId="2" fontId="2" fillId="5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4" borderId="9" xfId="0" applyNumberFormat="1" applyFon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1" xfId="0" applyNumberFormat="1" applyFont="1" applyFill="1" applyBorder="1" applyAlignment="1" applyProtection="1">
      <alignment horizontal="center" vertical="center"/>
      <protection locked="0"/>
    </xf>
    <xf numFmtId="2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2" fillId="4" borderId="13" xfId="0" applyNumberFormat="1" applyFont="1" applyFill="1" applyBorder="1" applyAlignment="1" applyProtection="1">
      <alignment horizontal="center" vertical="center"/>
      <protection locked="0"/>
    </xf>
    <xf numFmtId="2" fontId="2" fillId="5" borderId="14" xfId="0" applyNumberFormat="1" applyFont="1" applyFill="1" applyBorder="1" applyAlignment="1" applyProtection="1">
      <alignment horizontal="center" vertical="center"/>
      <protection locked="0"/>
    </xf>
    <xf numFmtId="2" fontId="2" fillId="5" borderId="13" xfId="0" applyNumberFormat="1" applyFon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" xfId="5" applyBorder="1" applyAlignment="1">
      <alignment horizontal="left"/>
    </xf>
    <xf numFmtId="0" fontId="2" fillId="0" borderId="1" xfId="5" applyBorder="1"/>
    <xf numFmtId="14" fontId="13" fillId="3" borderId="1" xfId="5" applyNumberFormat="1" applyFont="1" applyFill="1" applyBorder="1"/>
    <xf numFmtId="14" fontId="2" fillId="0" borderId="1" xfId="5" applyNumberFormat="1" applyBorder="1" applyAlignment="1" applyProtection="1">
      <alignment horizontal="right" vertical="center"/>
      <protection locked="0"/>
    </xf>
    <xf numFmtId="14" fontId="2" fillId="0" borderId="1" xfId="5" applyNumberFormat="1" applyBorder="1"/>
    <xf numFmtId="14" fontId="2" fillId="0" borderId="1" xfId="5" applyNumberFormat="1" applyBorder="1" applyAlignment="1" applyProtection="1">
      <alignment horizontal="left" vertical="center"/>
      <protection locked="0"/>
    </xf>
    <xf numFmtId="0" fontId="2" fillId="0" borderId="1" xfId="5" applyBorder="1" applyAlignment="1">
      <alignment horizontal="center"/>
    </xf>
    <xf numFmtId="2" fontId="3" fillId="6" borderId="1" xfId="1" applyNumberFormat="1" applyFont="1" applyFill="1" applyBorder="1" applyAlignment="1" applyProtection="1">
      <alignment horizontal="center"/>
      <protection locked="0"/>
    </xf>
    <xf numFmtId="14" fontId="3" fillId="2" borderId="1" xfId="1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center" vertical="center"/>
    </xf>
    <xf numFmtId="14" fontId="13" fillId="2" borderId="1" xfId="5" applyNumberFormat="1" applyFont="1" applyFill="1" applyBorder="1"/>
    <xf numFmtId="0" fontId="2" fillId="2" borderId="1" xfId="5" applyFill="1" applyBorder="1" applyAlignment="1">
      <alignment horizontal="left"/>
    </xf>
    <xf numFmtId="0" fontId="2" fillId="2" borderId="1" xfId="5" applyFill="1" applyBorder="1"/>
    <xf numFmtId="14" fontId="2" fillId="2" borderId="1" xfId="5" applyNumberFormat="1" applyFill="1" applyBorder="1" applyAlignment="1" applyProtection="1">
      <alignment horizontal="right"/>
      <protection locked="0"/>
    </xf>
    <xf numFmtId="14" fontId="2" fillId="2" borderId="1" xfId="5" applyNumberFormat="1" applyFill="1" applyBorder="1" applyAlignment="1" applyProtection="1">
      <alignment horizontal="left" vertical="center"/>
      <protection locked="0"/>
    </xf>
    <xf numFmtId="0" fontId="2" fillId="2" borderId="1" xfId="5" applyFill="1" applyBorder="1" applyAlignment="1">
      <alignment horizontal="center"/>
    </xf>
    <xf numFmtId="0" fontId="11" fillId="3" borderId="16" xfId="1" applyFont="1" applyFill="1" applyBorder="1" applyAlignment="1" applyProtection="1">
      <alignment horizontal="left"/>
      <protection locked="0"/>
    </xf>
    <xf numFmtId="2" fontId="3" fillId="3" borderId="5" xfId="1" applyNumberFormat="1" applyFont="1" applyFill="1" applyBorder="1" applyAlignment="1" applyProtection="1">
      <alignment horizontal="center"/>
      <protection locked="0"/>
    </xf>
    <xf numFmtId="1" fontId="3" fillId="3" borderId="5" xfId="1" applyNumberFormat="1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>
      <alignment horizontal="center"/>
    </xf>
    <xf numFmtId="2" fontId="2" fillId="4" borderId="1" xfId="6" applyNumberFormat="1" applyFon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wrapText="1"/>
    </xf>
    <xf numFmtId="14" fontId="18" fillId="0" borderId="2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wrapText="1"/>
    </xf>
    <xf numFmtId="0" fontId="18" fillId="2" borderId="12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14" fontId="18" fillId="2" borderId="2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2" fontId="3" fillId="3" borderId="0" xfId="1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2" fontId="13" fillId="0" borderId="0" xfId="0" applyNumberFormat="1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13" fillId="0" borderId="0" xfId="1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20" fillId="0" borderId="0" xfId="10"/>
    <xf numFmtId="0" fontId="2" fillId="0" borderId="0" xfId="10" applyFont="1" applyAlignment="1">
      <alignment horizontal="right"/>
    </xf>
    <xf numFmtId="0" fontId="14" fillId="0" borderId="0" xfId="10" applyFont="1"/>
    <xf numFmtId="0" fontId="13" fillId="0" borderId="4" xfId="10" applyFont="1" applyBorder="1" applyAlignment="1">
      <alignment horizontal="left"/>
    </xf>
    <xf numFmtId="0" fontId="20" fillId="0" borderId="1" xfId="10" applyBorder="1"/>
    <xf numFmtId="0" fontId="20" fillId="0" borderId="12" xfId="10" applyBorder="1"/>
    <xf numFmtId="0" fontId="13" fillId="0" borderId="12" xfId="10" applyFont="1" applyBorder="1" applyAlignment="1">
      <alignment horizontal="left"/>
    </xf>
    <xf numFmtId="0" fontId="13" fillId="0" borderId="1" xfId="10" applyFont="1" applyBorder="1" applyAlignment="1" applyProtection="1">
      <alignment horizontal="center" wrapText="1"/>
      <protection locked="0"/>
    </xf>
    <xf numFmtId="165" fontId="13" fillId="0" borderId="1" xfId="10" applyNumberFormat="1" applyFont="1" applyBorder="1" applyAlignment="1" applyProtection="1">
      <alignment horizontal="center" wrapText="1"/>
      <protection locked="0"/>
    </xf>
    <xf numFmtId="0" fontId="13" fillId="8" borderId="1" xfId="10" applyFont="1" applyFill="1" applyBorder="1" applyAlignment="1" applyProtection="1">
      <alignment horizontal="center" wrapText="1"/>
      <protection locked="0"/>
    </xf>
    <xf numFmtId="0" fontId="13" fillId="0" borderId="0" xfId="10" applyFont="1" applyAlignment="1" applyProtection="1">
      <alignment horizontal="center" wrapText="1"/>
      <protection locked="0"/>
    </xf>
    <xf numFmtId="0" fontId="2" fillId="0" borderId="0" xfId="10" applyFont="1"/>
    <xf numFmtId="2" fontId="13" fillId="0" borderId="1" xfId="10" applyNumberFormat="1" applyFont="1" applyBorder="1" applyAlignment="1" applyProtection="1">
      <alignment horizontal="center" wrapText="1"/>
      <protection locked="0"/>
    </xf>
    <xf numFmtId="0" fontId="13" fillId="8" borderId="0" xfId="10" applyFont="1" applyFill="1"/>
    <xf numFmtId="0" fontId="2" fillId="6" borderId="1" xfId="10" applyFont="1" applyFill="1" applyBorder="1" applyAlignment="1" applyProtection="1">
      <alignment horizontal="center"/>
      <protection locked="0"/>
    </xf>
    <xf numFmtId="0" fontId="2" fillId="6" borderId="1" xfId="10" applyFont="1" applyFill="1" applyBorder="1"/>
    <xf numFmtId="2" fontId="2" fillId="6" borderId="1" xfId="10" applyNumberFormat="1" applyFont="1" applyFill="1" applyBorder="1" applyAlignment="1" applyProtection="1">
      <alignment horizontal="center"/>
      <protection locked="0"/>
    </xf>
    <xf numFmtId="2" fontId="2" fillId="9" borderId="1" xfId="10" applyNumberFormat="1" applyFont="1" applyFill="1" applyBorder="1" applyAlignment="1" applyProtection="1">
      <alignment horizontal="center"/>
      <protection locked="0"/>
    </xf>
    <xf numFmtId="164" fontId="2" fillId="6" borderId="1" xfId="10" applyNumberFormat="1" applyFont="1" applyFill="1" applyBorder="1" applyAlignment="1" applyProtection="1">
      <alignment horizontal="center"/>
      <protection locked="0"/>
    </xf>
    <xf numFmtId="14" fontId="2" fillId="9" borderId="1" xfId="10" applyNumberFormat="1" applyFont="1" applyFill="1" applyBorder="1" applyAlignment="1">
      <alignment horizontal="center"/>
    </xf>
    <xf numFmtId="14" fontId="2" fillId="0" borderId="0" xfId="10" applyNumberFormat="1" applyFont="1" applyAlignment="1">
      <alignment horizontal="center"/>
    </xf>
    <xf numFmtId="165" fontId="21" fillId="10" borderId="17" xfId="10" applyNumberFormat="1" applyFont="1" applyFill="1" applyBorder="1" applyAlignment="1">
      <alignment horizontal="center"/>
    </xf>
    <xf numFmtId="165" fontId="21" fillId="10" borderId="18" xfId="10" applyNumberFormat="1" applyFont="1" applyFill="1" applyBorder="1" applyAlignment="1">
      <alignment horizontal="center"/>
    </xf>
    <xf numFmtId="165" fontId="21" fillId="10" borderId="19" xfId="10" applyNumberFormat="1" applyFont="1" applyFill="1" applyBorder="1" applyAlignment="1">
      <alignment horizontal="center"/>
    </xf>
    <xf numFmtId="0" fontId="16" fillId="6" borderId="1" xfId="10" applyFont="1" applyFill="1" applyBorder="1" applyAlignment="1">
      <alignment horizontal="left" vertical="center"/>
    </xf>
    <xf numFmtId="2" fontId="22" fillId="6" borderId="1" xfId="11" applyNumberFormat="1" applyFont="1" applyFill="1" applyBorder="1"/>
    <xf numFmtId="2" fontId="22" fillId="9" borderId="1" xfId="11" applyNumberFormat="1" applyFont="1" applyFill="1" applyBorder="1"/>
    <xf numFmtId="1" fontId="22" fillId="6" borderId="1" xfId="11" applyNumberFormat="1" applyFont="1" applyFill="1" applyBorder="1" applyAlignment="1">
      <alignment horizontal="center"/>
    </xf>
    <xf numFmtId="164" fontId="2" fillId="9" borderId="1" xfId="10" applyNumberFormat="1" applyFont="1" applyFill="1" applyBorder="1" applyAlignment="1" applyProtection="1">
      <alignment horizontal="center"/>
      <protection locked="0"/>
    </xf>
    <xf numFmtId="164" fontId="2" fillId="0" borderId="0" xfId="10" applyNumberFormat="1" applyFont="1" applyAlignment="1" applyProtection="1">
      <alignment horizontal="center"/>
      <protection locked="0"/>
    </xf>
    <xf numFmtId="14" fontId="2" fillId="6" borderId="1" xfId="10" applyNumberFormat="1" applyFont="1" applyFill="1" applyBorder="1" applyAlignment="1">
      <alignment horizontal="center" vertical="center"/>
    </xf>
    <xf numFmtId="0" fontId="20" fillId="6" borderId="1" xfId="10" applyFill="1" applyBorder="1"/>
    <xf numFmtId="1" fontId="22" fillId="3" borderId="1" xfId="11" applyNumberFormat="1" applyFont="1" applyFill="1" applyBorder="1" applyAlignment="1">
      <alignment horizontal="center"/>
    </xf>
    <xf numFmtId="0" fontId="2" fillId="3" borderId="1" xfId="10" applyFont="1" applyFill="1" applyBorder="1" applyAlignment="1" applyProtection="1">
      <alignment horizontal="left" vertical="center"/>
      <protection locked="0"/>
    </xf>
    <xf numFmtId="2" fontId="22" fillId="3" borderId="1" xfId="11" applyNumberFormat="1" applyFont="1" applyFill="1" applyBorder="1"/>
    <xf numFmtId="0" fontId="2" fillId="6" borderId="1" xfId="10" applyFont="1" applyFill="1" applyBorder="1" applyAlignment="1" applyProtection="1">
      <alignment horizontal="center" vertical="center"/>
      <protection locked="0"/>
    </xf>
    <xf numFmtId="0" fontId="2" fillId="6" borderId="1" xfId="12" applyFill="1" applyBorder="1" applyAlignment="1" applyProtection="1">
      <alignment horizontal="center" vertical="center"/>
      <protection locked="0"/>
    </xf>
    <xf numFmtId="0" fontId="2" fillId="6" borderId="1" xfId="12" applyFill="1" applyBorder="1" applyAlignment="1" applyProtection="1">
      <alignment horizontal="left" vertical="center"/>
      <protection locked="0"/>
    </xf>
    <xf numFmtId="164" fontId="2" fillId="6" borderId="1" xfId="12" applyNumberFormat="1" applyFill="1" applyBorder="1" applyAlignment="1" applyProtection="1">
      <alignment horizontal="center"/>
      <protection locked="0"/>
    </xf>
    <xf numFmtId="0" fontId="13" fillId="0" borderId="1" xfId="10" applyFont="1" applyBorder="1"/>
    <xf numFmtId="2" fontId="13" fillId="0" borderId="1" xfId="10" applyNumberFormat="1" applyFont="1" applyBorder="1"/>
    <xf numFmtId="0" fontId="2" fillId="3" borderId="1" xfId="10" applyFont="1" applyFill="1" applyBorder="1" applyAlignment="1" applyProtection="1">
      <alignment horizontal="left" vertical="center" wrapText="1"/>
      <protection locked="0"/>
    </xf>
    <xf numFmtId="2" fontId="2" fillId="3" borderId="1" xfId="10" applyNumberFormat="1" applyFont="1" applyFill="1" applyBorder="1" applyAlignment="1" applyProtection="1">
      <alignment horizontal="center"/>
      <protection locked="0"/>
    </xf>
    <xf numFmtId="164" fontId="2" fillId="3" borderId="1" xfId="10" applyNumberFormat="1" applyFont="1" applyFill="1" applyBorder="1" applyAlignment="1" applyProtection="1">
      <alignment horizontal="center"/>
      <protection locked="0"/>
    </xf>
    <xf numFmtId="0" fontId="2" fillId="6" borderId="0" xfId="10" applyFont="1" applyFill="1"/>
    <xf numFmtId="0" fontId="23" fillId="6" borderId="0" xfId="10" applyFont="1" applyFill="1"/>
    <xf numFmtId="0" fontId="20" fillId="6" borderId="0" xfId="10" applyFill="1"/>
    <xf numFmtId="14" fontId="20" fillId="6" borderId="0" xfId="10" applyNumberFormat="1" applyFill="1"/>
    <xf numFmtId="14" fontId="20" fillId="0" borderId="0" xfId="10" applyNumberFormat="1"/>
    <xf numFmtId="0" fontId="16" fillId="0" borderId="0" xfId="10" applyFont="1" applyAlignment="1">
      <alignment horizontal="left" vertical="center"/>
    </xf>
    <xf numFmtId="0" fontId="2" fillId="0" borderId="0" xfId="10" applyFont="1" applyAlignment="1">
      <alignment wrapText="1"/>
    </xf>
    <xf numFmtId="0" fontId="13" fillId="10" borderId="0" xfId="10" applyFont="1" applyFill="1"/>
    <xf numFmtId="0" fontId="20" fillId="10" borderId="0" xfId="10" applyFill="1"/>
    <xf numFmtId="0" fontId="13" fillId="0" borderId="0" xfId="10" applyFont="1"/>
    <xf numFmtId="2" fontId="20" fillId="10" borderId="0" xfId="10" applyNumberFormat="1" applyFill="1"/>
    <xf numFmtId="0" fontId="2" fillId="10" borderId="0" xfId="10" applyFont="1" applyFill="1"/>
    <xf numFmtId="0" fontId="22" fillId="0" borderId="0" xfId="0" applyFont="1"/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0" fontId="24" fillId="0" borderId="1" xfId="0" applyFont="1" applyBorder="1" applyAlignment="1">
      <alignment horizontal="right"/>
    </xf>
    <xf numFmtId="0" fontId="24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22" fillId="0" borderId="1" xfId="0" applyFont="1" applyBorder="1" applyAlignment="1">
      <alignment horizontal="right"/>
    </xf>
    <xf numFmtId="14" fontId="22" fillId="0" borderId="1" xfId="0" applyNumberFormat="1" applyFont="1" applyBorder="1" applyAlignment="1">
      <alignment horizontal="right"/>
    </xf>
    <xf numFmtId="2" fontId="13" fillId="0" borderId="1" xfId="0" applyNumberFormat="1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2" fillId="0" borderId="1" xfId="0" applyNumberFormat="1" applyFont="1" applyBorder="1"/>
    <xf numFmtId="14" fontId="2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Protection="1">
      <protection locked="0"/>
    </xf>
    <xf numFmtId="2" fontId="2" fillId="0" borderId="4" xfId="0" applyNumberFormat="1" applyFont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2" fillId="2" borderId="1" xfId="0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0" fontId="22" fillId="0" borderId="1" xfId="0" applyFont="1" applyBorder="1"/>
    <xf numFmtId="0" fontId="22" fillId="0" borderId="4" xfId="0" applyFont="1" applyBorder="1"/>
    <xf numFmtId="164" fontId="2" fillId="11" borderId="1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</cellXfs>
  <cellStyles count="13">
    <cellStyle name="Comma" xfId="6" builtinId="3"/>
    <cellStyle name="Comma [0] 2" xfId="8" xr:uid="{AF802D46-EA82-4A1A-960C-A5E5D7EA9906}"/>
    <cellStyle name="Comma 2" xfId="9" xr:uid="{4038D01D-F462-41EB-BE9D-7125F3425EDA}"/>
    <cellStyle name="Normal" xfId="0" builtinId="0"/>
    <cellStyle name="Normal 10" xfId="12" xr:uid="{81B975E8-6E8B-47F9-BF26-CDF7BF4C7D6B}"/>
    <cellStyle name="Normal 13" xfId="4" xr:uid="{C92AD78F-6B36-4C5B-8BEA-1B36796B4BA8}"/>
    <cellStyle name="Normal 2" xfId="3" xr:uid="{B47FEC90-9800-4C83-85BA-2AF7FFA046A0}"/>
    <cellStyle name="Normal 3" xfId="7" xr:uid="{B5702793-FB27-4AFD-97F9-E2BDB4FF3A02}"/>
    <cellStyle name="Normal 3 3" xfId="11" xr:uid="{D2B31503-5616-4406-89B1-E00CED2660B1}"/>
    <cellStyle name="Normal 4" xfId="1" xr:uid="{CBBD633D-AC58-4975-92E8-A430670E04D6}"/>
    <cellStyle name="Normal 4 2" xfId="5" xr:uid="{A6FFE23E-ABCE-4651-8D7F-8D554452E7A2}"/>
    <cellStyle name="Normal 5" xfId="10" xr:uid="{F9C48E3D-3745-47C7-93DE-1298D3FA4921}"/>
    <cellStyle name="Normal_Sheet1" xfId="2" xr:uid="{D0C1ED85-EF99-4ABB-B78F-E7BABF5AE9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microsoft.com/office/2017/10/relationships/person" Target="persons/perso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ervedio\AppData\Local\Microsoft\Windows\Temporary%20Internet%20Files\Content.Outlook\MU17HYWB\AllRequests_12_9_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PGE/PGE_CAM-EligibleContracts_2022_Initial_0615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DGE/SDGE%20CAM-Eligible%20Contract-2022-2024%20-%2006-23-21%20rev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etQualifyingCapacityList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.eix.com\workgroup\RA%20Compliance\Data%20Requests%20non-CAISO\2015\JRP\CPUC_JRP_DataRequestTemplate_2015Oct29_SCE_SubmittedBoone_formulas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delat\AppData\Local\Microsoft\Windows\Temporary%20Internet%20Files\Content.Outlook\WAZU1Z5G\SCE_Q4_2019_R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6\AppData\Local\Microsoft\Windows\INetCache\Content.Outlook\FB4QUM2C\Copy%20of%20NetQualifyingCapacityList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Users/pservedio/AppData/Local/Microsoft/Windows/Temporary%20Internet%20Files/Content.Outlook/MU17HYWB/AllRequests_12_9_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RA%20Compliance\RA%20Compliance%20Filings\2018%20Year-Ahead%20RA%20Compliance%20Filings\Year-Ahead%20Filings\YA%20Local%20Flex%20Filing\2018YALocalFlexRAFiling%20-%20SCE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projp02.oa.caiso.com/Users/gkatta/AppData/Local/Microsoft/Windows/Temporary%20Internet%20Files/Content.IE5/8WSC1CLA/ResourceAdequacyPlan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 eligible contracts"/>
      <sheetName val="2021 CPUC NQC_041921"/>
      <sheetName val="2021 EFC_061421"/>
    </sheetNames>
    <sheetDataSet>
      <sheetData sheetId="0"/>
      <sheetData sheetId="1"/>
      <sheetData sheetId="2">
        <row r="1">
          <cell r="A1" t="str">
            <v>RESOURCE_ID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E CAM eligible contracts"/>
      <sheetName val="2021 NQC List"/>
      <sheetName val="2021 EFC List"/>
    </sheetNames>
    <sheetDataSet>
      <sheetData sheetId="0" refreshError="1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>
        <row r="2">
          <cell r="A2" t="str">
            <v>7STDRD_1_SOLAR1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 Info"/>
      <sheetName val="Contract Info NotYetOnline"/>
      <sheetName val="Instructions"/>
      <sheetName val="Contract Info_sys_FULL"/>
      <sheetName val="Contract Info_sys"/>
      <sheetName val="Contract Info_loc"/>
      <sheetName val="Contract Info_flex"/>
      <sheetName val="Contract Info_EO"/>
      <sheetName val="Contract Info_FULL"/>
      <sheetName val="Notes"/>
      <sheetName val="Data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_Entry_Form"/>
      <sheetName val="List_Data"/>
    </sheetNames>
    <sheetDataSet>
      <sheetData sheetId="0"/>
      <sheetData sheetId="1"/>
      <sheetData sheetId="2">
        <row r="2">
          <cell r="D2" t="str">
            <v>3PR - 3 Phases Renewable Energy</v>
          </cell>
        </row>
        <row r="3">
          <cell r="D3" t="str">
            <v>AGER - Agera Energy</v>
          </cell>
        </row>
        <row r="4">
          <cell r="D4" t="str">
            <v>APM - American PowerNet Management</v>
          </cell>
        </row>
        <row r="5">
          <cell r="D5" t="str">
            <v>AVCE - Apple Valley Clean Energy</v>
          </cell>
        </row>
        <row r="6">
          <cell r="D6" t="str">
            <v>CES - Calpine Energy Solutions</v>
          </cell>
        </row>
        <row r="7">
          <cell r="D7" t="str">
            <v>CPA - Calpine Power America</v>
          </cell>
        </row>
        <row r="8">
          <cell r="D8" t="str">
            <v>COBA - City of Baldwin Park</v>
          </cell>
        </row>
        <row r="9">
          <cell r="D9" t="str">
            <v>COCO - City of Commerce</v>
          </cell>
        </row>
        <row r="10">
          <cell r="D10" t="str">
            <v>COPA - City of Palmdale</v>
          </cell>
        </row>
        <row r="11">
          <cell r="D11" t="str">
            <v>COPO - City of Pomona</v>
          </cell>
        </row>
        <row r="12">
          <cell r="D12" t="str">
            <v>COHA - City of Hanford</v>
          </cell>
        </row>
        <row r="13">
          <cell r="D13" t="str">
            <v>LACC - Clean Power Alliance of Southern California</v>
          </cell>
        </row>
        <row r="14">
          <cell r="D14" t="str">
            <v>CPSF - CleanPowerSF</v>
          </cell>
        </row>
        <row r="15">
          <cell r="D15" t="str">
            <v>CEM1 - Commercial Energy of California</v>
          </cell>
        </row>
        <row r="16">
          <cell r="D16" t="str">
            <v>CNE - Constellation NewEnergy</v>
          </cell>
        </row>
        <row r="17">
          <cell r="D17" t="str">
            <v>DCE - Desert Community Energy</v>
          </cell>
        </row>
        <row r="18">
          <cell r="D18" t="str">
            <v>DEB - Direct Energy Business</v>
          </cell>
        </row>
        <row r="19">
          <cell r="D19" t="str">
            <v>DES - Direct Energy Services</v>
          </cell>
        </row>
        <row r="20">
          <cell r="D20" t="str">
            <v>EBCE - East Bay Community Energy</v>
          </cell>
        </row>
        <row r="21">
          <cell r="D21" t="str">
            <v>EIPS - EDF Trading</v>
          </cell>
        </row>
        <row r="22">
          <cell r="D22" t="str">
            <v>GECA - Gexa Energy California</v>
          </cell>
        </row>
        <row r="23">
          <cell r="D23" t="str">
            <v>CEI - Just Energy Solution</v>
          </cell>
        </row>
        <row r="24">
          <cell r="D24" t="str">
            <v>KCCP - King City Community Power</v>
          </cell>
        </row>
        <row r="25">
          <cell r="D25" t="str">
            <v>LCE - Lancaster Choice Energy</v>
          </cell>
        </row>
        <row r="26">
          <cell r="D26" t="str">
            <v>LPDE - Liberty Power Delaware</v>
          </cell>
        </row>
        <row r="27">
          <cell r="D27" t="str">
            <v>LPH - Liberty Power Holdings</v>
          </cell>
        </row>
        <row r="28">
          <cell r="D28" t="str">
            <v>MPG - Mansfield Power and Gas</v>
          </cell>
        </row>
        <row r="29">
          <cell r="D29" t="str">
            <v>MCE - Marin Clean Energy</v>
          </cell>
        </row>
        <row r="30">
          <cell r="D30" t="str">
            <v>MBCP - Monterey Bay Community Power Authority</v>
          </cell>
        </row>
        <row r="31">
          <cell r="D31" t="str">
            <v>PGE - Pacific Gas &amp; Electric</v>
          </cell>
        </row>
        <row r="32">
          <cell r="D32" t="str">
            <v>PALP - Palmco Power CA</v>
          </cell>
        </row>
        <row r="33">
          <cell r="D33" t="str">
            <v>PCEA - Peninsula Clean Energy Authority</v>
          </cell>
        </row>
        <row r="34">
          <cell r="D34" t="str">
            <v>PRIM - Pico Rivera Innovative Municipal Energy</v>
          </cell>
        </row>
        <row r="35">
          <cell r="D35" t="str">
            <v>PPG - Pilot Power Group</v>
          </cell>
        </row>
        <row r="36">
          <cell r="D36" t="str">
            <v>PION - Pioneer Community Energy</v>
          </cell>
        </row>
        <row r="37">
          <cell r="D37" t="str">
            <v>PRAX - Praxair Plainfield</v>
          </cell>
        </row>
        <row r="38">
          <cell r="D38" t="str">
            <v>RMEA - Rancho Mirage Energy Authority</v>
          </cell>
        </row>
        <row r="39">
          <cell r="D39" t="str">
            <v>RCEA - Redwood Coast Energy Authority</v>
          </cell>
        </row>
        <row r="40">
          <cell r="D40" t="str">
            <v>SDGE - San Diego Gas &amp; Electric</v>
          </cell>
        </row>
        <row r="41">
          <cell r="D41" t="str">
            <v>SJP - San Jacinto Power</v>
          </cell>
        </row>
        <row r="42">
          <cell r="D42" t="str">
            <v>SJCE - San Jose Clean Energy</v>
          </cell>
        </row>
        <row r="43">
          <cell r="D43" t="str">
            <v>SENA - Shell Energy North America</v>
          </cell>
        </row>
        <row r="44">
          <cell r="D44" t="str">
            <v>SVCE - Silicon Valley Clean Energy Authority</v>
          </cell>
        </row>
        <row r="45">
          <cell r="D45" t="str">
            <v>COSB - Solana Energy Alliance</v>
          </cell>
        </row>
        <row r="46">
          <cell r="D46" t="str">
            <v xml:space="preserve">SCP - Sonoma Clean Power Authority </v>
          </cell>
        </row>
        <row r="47">
          <cell r="D47" t="str">
            <v>SCE - Southern California Edison</v>
          </cell>
        </row>
        <row r="48">
          <cell r="D48" t="str">
            <v>TCEM - Tenaska California Energy Marketing</v>
          </cell>
        </row>
        <row r="49">
          <cell r="D49" t="str">
            <v>TPS - Tenaska Power Services</v>
          </cell>
        </row>
        <row r="50">
          <cell r="D50" t="str">
            <v>UCOP - The Regents of the University of California</v>
          </cell>
        </row>
        <row r="51">
          <cell r="D51" t="str">
            <v>TNG - Tiger Natural Gas</v>
          </cell>
        </row>
        <row r="52">
          <cell r="D52" t="str">
            <v>VCEA - Valley Clean Energy Alliance</v>
          </cell>
        </row>
        <row r="53">
          <cell r="D53" t="str">
            <v>WCES - Western Community Energy of Seven Cities</v>
          </cell>
        </row>
        <row r="54">
          <cell r="D54" t="str">
            <v>YEPE - YEP Energy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ertification"/>
      <sheetName val="ID and Local Area"/>
      <sheetName val="LSE Allocations"/>
      <sheetName val=" Summary"/>
      <sheetName val="I_Local_Res"/>
      <sheetName val="II_Addnl Local Resource List"/>
      <sheetName val="III_Committed Flexible_res"/>
      <sheetName val="2018 EFC"/>
    </sheetNames>
    <sheetDataSet>
      <sheetData sheetId="0" refreshError="1"/>
      <sheetData sheetId="1" refreshError="1"/>
      <sheetData sheetId="2">
        <row r="2">
          <cell r="A2" t="str">
            <v xml:space="preserve"> </v>
          </cell>
        </row>
        <row r="3">
          <cell r="A3" t="str">
            <v>7STDRD_1_SOLAR1</v>
          </cell>
        </row>
        <row r="4">
          <cell r="A4" t="str">
            <v>ACACIA_6_SOLAR</v>
          </cell>
        </row>
        <row r="5">
          <cell r="A5" t="str">
            <v>ADERA_1_SOLAR1</v>
          </cell>
        </row>
        <row r="6">
          <cell r="A6" t="str">
            <v>ADLIN_1_UNITS</v>
          </cell>
        </row>
        <row r="7">
          <cell r="A7" t="str">
            <v>ADMEST_6_SOLAR</v>
          </cell>
        </row>
        <row r="8">
          <cell r="A8" t="str">
            <v>ADOBEE_1_SOLAR</v>
          </cell>
        </row>
        <row r="9">
          <cell r="A9" t="str">
            <v>AGRICO_6_PL3N5</v>
          </cell>
        </row>
        <row r="10">
          <cell r="A10" t="str">
            <v>AGRICO_7_UNIT</v>
          </cell>
        </row>
        <row r="11">
          <cell r="A11" t="str">
            <v>AGUCAL_5_SOLAR1</v>
          </cell>
        </row>
        <row r="12">
          <cell r="A12" t="str">
            <v>ALAMIT_7_UNIT 1</v>
          </cell>
        </row>
        <row r="13">
          <cell r="A13" t="str">
            <v>ALAMIT_7_UNIT 2</v>
          </cell>
        </row>
        <row r="14">
          <cell r="A14" t="str">
            <v>ALAMIT_7_UNIT 3</v>
          </cell>
        </row>
        <row r="15">
          <cell r="A15" t="str">
            <v>ALAMIT_7_UNIT 4</v>
          </cell>
        </row>
        <row r="16">
          <cell r="A16" t="str">
            <v>ALAMIT_7_UNIT 5</v>
          </cell>
        </row>
        <row r="17">
          <cell r="A17" t="str">
            <v>ALAMIT_7_UNIT 6</v>
          </cell>
        </row>
        <row r="18">
          <cell r="A18" t="str">
            <v>ALAMO_6_UNIT</v>
          </cell>
        </row>
        <row r="19">
          <cell r="A19" t="str">
            <v>ALLGNY_6_HYDRO1</v>
          </cell>
        </row>
        <row r="20">
          <cell r="A20" t="str">
            <v>ALMEGT_1_UNIT 1</v>
          </cell>
        </row>
        <row r="21">
          <cell r="A21" t="str">
            <v>ALMEGT_1_UNIT 2</v>
          </cell>
        </row>
        <row r="22">
          <cell r="A22" t="str">
            <v>ALPSLR_1_NTHSLR</v>
          </cell>
          <cell r="F22" t="str">
            <v>RA Contract</v>
          </cell>
        </row>
        <row r="23">
          <cell r="A23" t="str">
            <v>ALPSLR_1_SPSSLR</v>
          </cell>
          <cell r="F23" t="str">
            <v>Wraparound</v>
          </cell>
        </row>
        <row r="24">
          <cell r="A24" t="str">
            <v>ALT6DN_2_WIND7</v>
          </cell>
        </row>
        <row r="25">
          <cell r="A25" t="str">
            <v>ALT6DS_2_WIND9</v>
          </cell>
        </row>
        <row r="26">
          <cell r="A26" t="str">
            <v>ALTA3A_2_CPCE4</v>
          </cell>
        </row>
        <row r="27">
          <cell r="A27" t="str">
            <v>ALTA3A_2_CPCE5</v>
          </cell>
        </row>
        <row r="28">
          <cell r="A28" t="str">
            <v>ALTA3A_2_CPCE8</v>
          </cell>
        </row>
        <row r="29">
          <cell r="A29" t="str">
            <v>ALTA4A_2_CPCW1</v>
          </cell>
        </row>
        <row r="30">
          <cell r="A30" t="str">
            <v>ALTA4B_2_CPCW2</v>
          </cell>
        </row>
        <row r="31">
          <cell r="A31" t="str">
            <v>ALTA4B_2_CPCW3</v>
          </cell>
        </row>
        <row r="32">
          <cell r="A32" t="str">
            <v>ALTA4B_2_CPCW6</v>
          </cell>
        </row>
        <row r="33">
          <cell r="A33" t="str">
            <v>ALTA6B_2_WIND11</v>
          </cell>
        </row>
        <row r="34">
          <cell r="A34" t="str">
            <v>ALTA6E_2_WIND10</v>
          </cell>
        </row>
        <row r="35">
          <cell r="A35" t="str">
            <v>ALTWD_1_QF</v>
          </cell>
        </row>
        <row r="36">
          <cell r="A36" t="str">
            <v>ANAHM_2_CANYN1</v>
          </cell>
        </row>
        <row r="37">
          <cell r="A37" t="str">
            <v>ANAHM_2_CANYN2</v>
          </cell>
        </row>
        <row r="38">
          <cell r="A38" t="str">
            <v>ANAHM_2_CANYN3</v>
          </cell>
        </row>
        <row r="39">
          <cell r="A39" t="str">
            <v>ANAHM_2_CANYN4</v>
          </cell>
        </row>
        <row r="40">
          <cell r="A40" t="str">
            <v>ANAHM_7_CT</v>
          </cell>
        </row>
        <row r="41">
          <cell r="A41" t="str">
            <v>ANTLPE_2_QF</v>
          </cell>
        </row>
        <row r="42">
          <cell r="A42" t="str">
            <v>APLHIL_1_SLABCK</v>
          </cell>
        </row>
        <row r="43">
          <cell r="A43" t="str">
            <v>ARBWD_6_QF</v>
          </cell>
        </row>
        <row r="44">
          <cell r="A44" t="str">
            <v>ARCOGN_2_UNITS</v>
          </cell>
        </row>
        <row r="45">
          <cell r="A45" t="str">
            <v>ARVINN_6_ORION1</v>
          </cell>
        </row>
        <row r="46">
          <cell r="A46" t="str">
            <v>ARVINN_6_ORION2</v>
          </cell>
        </row>
        <row r="47">
          <cell r="A47" t="str">
            <v>ASTORA_2_SOLAR1</v>
          </cell>
        </row>
        <row r="48">
          <cell r="A48" t="str">
            <v>ASTORA_2_SOLAR2</v>
          </cell>
        </row>
        <row r="49">
          <cell r="A49" t="str">
            <v>ATWEL2_1_SOLAR1</v>
          </cell>
        </row>
        <row r="50">
          <cell r="A50" t="str">
            <v>ATWELL_1_SOLAR</v>
          </cell>
        </row>
        <row r="51">
          <cell r="A51" t="str">
            <v>AVENAL_6_AVPARK</v>
          </cell>
        </row>
        <row r="52">
          <cell r="A52" t="str">
            <v>AVENAL_6_AVSLR1</v>
          </cell>
        </row>
        <row r="53">
          <cell r="A53" t="str">
            <v>AVENAL_6_AVSLR2</v>
          </cell>
        </row>
        <row r="54">
          <cell r="A54" t="str">
            <v>AVENAL_6_SANDDG</v>
          </cell>
        </row>
        <row r="55">
          <cell r="A55" t="str">
            <v>AVENAL_6_SUNCTY</v>
          </cell>
        </row>
        <row r="56">
          <cell r="A56" t="str">
            <v>AVSOLR_2_SOLAR</v>
          </cell>
        </row>
        <row r="57">
          <cell r="A57" t="str">
            <v>BALCHS_7_UNIT 1</v>
          </cell>
        </row>
        <row r="58">
          <cell r="A58" t="str">
            <v>BALCHS_7_UNIT 2</v>
          </cell>
        </row>
        <row r="59">
          <cell r="A59" t="str">
            <v>BALCHS_7_UNIT 3</v>
          </cell>
        </row>
        <row r="60">
          <cell r="A60" t="str">
            <v>BANGOR_6_HYDRO</v>
          </cell>
        </row>
        <row r="61">
          <cell r="A61" t="str">
            <v>BANKPP_2_NSPIN</v>
          </cell>
        </row>
        <row r="62">
          <cell r="A62" t="str">
            <v>BARRE_2_QF</v>
          </cell>
        </row>
        <row r="63">
          <cell r="A63" t="str">
            <v>BARRE_6_PEAKER</v>
          </cell>
        </row>
        <row r="64">
          <cell r="A64" t="str">
            <v>BASICE_2_UNITS</v>
          </cell>
        </row>
        <row r="65">
          <cell r="A65" t="str">
            <v>BDGRCK_1_UNITS</v>
          </cell>
        </row>
        <row r="66">
          <cell r="A66" t="str">
            <v>BEARDS_7_UNIT 1</v>
          </cell>
        </row>
        <row r="67">
          <cell r="A67" t="str">
            <v>BEARMT_1_UNIT</v>
          </cell>
        </row>
        <row r="68">
          <cell r="A68" t="str">
            <v>BELDEN_7_UNIT 1</v>
          </cell>
        </row>
        <row r="69">
          <cell r="A69" t="str">
            <v>BIGCRK_2_EXESWD</v>
          </cell>
        </row>
        <row r="70">
          <cell r="A70" t="str">
            <v>BIGCRK_7_DAM7</v>
          </cell>
        </row>
        <row r="71">
          <cell r="A71" t="str">
            <v>BIGCRK_7_MAMRES</v>
          </cell>
        </row>
        <row r="72">
          <cell r="A72" t="str">
            <v>BIGSKY_2_SOLAR1</v>
          </cell>
        </row>
        <row r="73">
          <cell r="A73" t="str">
            <v>BIGSKY_2_SOLAR2</v>
          </cell>
        </row>
        <row r="74">
          <cell r="A74" t="str">
            <v>BIGSKY_2_SOLAR3</v>
          </cell>
        </row>
        <row r="75">
          <cell r="A75" t="str">
            <v>BIGSKY_2_SOLAR4</v>
          </cell>
        </row>
        <row r="76">
          <cell r="A76" t="str">
            <v>BIGSKY_2_SOLAR5</v>
          </cell>
        </row>
        <row r="77">
          <cell r="A77" t="str">
            <v>BIGSKY_2_SOLAR6</v>
          </cell>
        </row>
        <row r="78">
          <cell r="A78" t="str">
            <v>BIGSKY_2_SOLAR7</v>
          </cell>
        </row>
        <row r="79">
          <cell r="A79" t="str">
            <v>BIOMAS_1_UNIT 1</v>
          </cell>
        </row>
        <row r="80">
          <cell r="A80" t="str">
            <v>BISHOP_1_ALAMO</v>
          </cell>
        </row>
        <row r="81">
          <cell r="A81" t="str">
            <v>BISHOP_1_UNITS</v>
          </cell>
        </row>
        <row r="82">
          <cell r="A82" t="str">
            <v>BKRFLD_2_SOLAR1</v>
          </cell>
        </row>
        <row r="83">
          <cell r="A83" t="str">
            <v>BLACK_7_UNIT 1</v>
          </cell>
        </row>
        <row r="84">
          <cell r="A84" t="str">
            <v>BLACK_7_UNIT 2</v>
          </cell>
        </row>
        <row r="85">
          <cell r="A85" t="str">
            <v>BLAST_1_WIND</v>
          </cell>
        </row>
        <row r="86">
          <cell r="A86" t="str">
            <v>BLCKBT_2_STONEY</v>
          </cell>
        </row>
        <row r="87">
          <cell r="A87" t="str">
            <v>BLCKWL_6_SOLAR1</v>
          </cell>
        </row>
        <row r="88">
          <cell r="A88" t="str">
            <v>BLKCRK_2_SOLAR1</v>
          </cell>
        </row>
        <row r="89">
          <cell r="A89" t="str">
            <v>BLM_2_UNITS</v>
          </cell>
        </row>
        <row r="90">
          <cell r="A90" t="str">
            <v>BLYTHE_1_SOLAR1</v>
          </cell>
        </row>
        <row r="91">
          <cell r="A91" t="str">
            <v>BLYTHE_1_SOLAR2</v>
          </cell>
        </row>
        <row r="92">
          <cell r="A92" t="str">
            <v>BNNIEN_7_ALTAPH</v>
          </cell>
        </row>
        <row r="93">
          <cell r="A93" t="str">
            <v>BOGUE_1_UNITA1</v>
          </cell>
        </row>
        <row r="94">
          <cell r="A94" t="str">
            <v>BORDER_6_UNITA1</v>
          </cell>
        </row>
        <row r="95">
          <cell r="A95" t="str">
            <v>BOWMN_6_HYDRO</v>
          </cell>
        </row>
        <row r="96">
          <cell r="A96" t="str">
            <v>BOWMN_6_UNIT</v>
          </cell>
        </row>
        <row r="97">
          <cell r="A97" t="str">
            <v>BRDGVL_7_BAKER</v>
          </cell>
        </row>
        <row r="98">
          <cell r="A98" t="str">
            <v>BRDSLD_2_HIWIND</v>
          </cell>
        </row>
        <row r="99">
          <cell r="A99" t="str">
            <v>BRDSLD_2_MTZUM2</v>
          </cell>
        </row>
        <row r="100">
          <cell r="A100" t="str">
            <v>BRDSLD_2_MTZUMA</v>
          </cell>
        </row>
        <row r="101">
          <cell r="A101" t="str">
            <v>BRDSLD_2_SHILO1</v>
          </cell>
        </row>
        <row r="102">
          <cell r="A102" t="str">
            <v>BRDSLD_2_SHILO2</v>
          </cell>
        </row>
        <row r="103">
          <cell r="A103" t="str">
            <v>BRDSLD_2_SHLO3A</v>
          </cell>
        </row>
        <row r="104">
          <cell r="A104" t="str">
            <v>BRDSLD_2_SHLO3B</v>
          </cell>
        </row>
        <row r="105">
          <cell r="A105" t="str">
            <v>BREGGO_6_DEGRSL</v>
          </cell>
        </row>
        <row r="106">
          <cell r="A106" t="str">
            <v>BREGGO_6_SOLAR</v>
          </cell>
        </row>
        <row r="107">
          <cell r="A107" t="str">
            <v>BRODIE_2_WIND</v>
          </cell>
        </row>
        <row r="108">
          <cell r="A108" t="str">
            <v>BUCKBL_2_PL1X3</v>
          </cell>
        </row>
        <row r="109">
          <cell r="A109" t="str">
            <v>BUCKCK_2_HYDRO</v>
          </cell>
        </row>
        <row r="110">
          <cell r="A110" t="str">
            <v>BUCKCK_7_OAKFLT</v>
          </cell>
        </row>
        <row r="111">
          <cell r="A111" t="str">
            <v>BUCKCK_7_PL1X2</v>
          </cell>
        </row>
        <row r="112">
          <cell r="A112" t="str">
            <v>BUCKWD_1_NPALM1</v>
          </cell>
        </row>
        <row r="113">
          <cell r="A113" t="str">
            <v>BUCKWD_1_QF</v>
          </cell>
        </row>
        <row r="114">
          <cell r="A114" t="str">
            <v>BUCKWD_7_WINTCV</v>
          </cell>
        </row>
        <row r="115">
          <cell r="A115" t="str">
            <v>BURNYF_2_UNIT 1</v>
          </cell>
        </row>
        <row r="116">
          <cell r="A116" t="str">
            <v>BUTTVL_7_UNIT 1</v>
          </cell>
        </row>
        <row r="117">
          <cell r="A117" t="str">
            <v>CABZON_1_WINDA1</v>
          </cell>
        </row>
        <row r="118">
          <cell r="A118" t="str">
            <v>CALFTN_2_SOLAR</v>
          </cell>
        </row>
        <row r="119">
          <cell r="A119" t="str">
            <v>CALGEN_1_UNITS</v>
          </cell>
        </row>
        <row r="120">
          <cell r="A120" t="str">
            <v>CALPIN_1_AGNEW</v>
          </cell>
        </row>
        <row r="121">
          <cell r="A121" t="str">
            <v>CAMCHE_1_PL1X3</v>
          </cell>
        </row>
        <row r="122">
          <cell r="A122" t="str">
            <v>CAMLOT_2_SOLAR1</v>
          </cell>
        </row>
        <row r="123">
          <cell r="A123" t="str">
            <v>CAMLOT_2_SOLAR2</v>
          </cell>
        </row>
        <row r="124">
          <cell r="A124" t="str">
            <v>CAMPFW_7_FARWST</v>
          </cell>
        </row>
        <row r="125">
          <cell r="A125" t="str">
            <v>CANTUA_1_SOLAR</v>
          </cell>
        </row>
        <row r="126">
          <cell r="A126" t="str">
            <v>CAPMAD_1_UNIT 1</v>
          </cell>
        </row>
        <row r="127">
          <cell r="A127" t="str">
            <v>CAPWD_1_QF</v>
          </cell>
        </row>
        <row r="128">
          <cell r="A128" t="str">
            <v>CARBOU_7_PL2X3</v>
          </cell>
        </row>
        <row r="129">
          <cell r="A129" t="str">
            <v>CARBOU_7_PL4X5</v>
          </cell>
        </row>
        <row r="130">
          <cell r="A130" t="str">
            <v>CARBOU_7_UNIT 1</v>
          </cell>
        </row>
        <row r="131">
          <cell r="A131" t="str">
            <v>CATLNA_2_SOLAR</v>
          </cell>
        </row>
        <row r="132">
          <cell r="A132" t="str">
            <v>CATLNA_2_SOLAR2</v>
          </cell>
        </row>
        <row r="133">
          <cell r="A133" t="str">
            <v>CAVLSR_2_BSOLAR</v>
          </cell>
        </row>
        <row r="134">
          <cell r="A134" t="str">
            <v>CAVLSR_2_RSOLAR</v>
          </cell>
        </row>
        <row r="135">
          <cell r="A135" t="str">
            <v>CAYTNO_2_VASCO</v>
          </cell>
        </row>
        <row r="136">
          <cell r="A136" t="str">
            <v>CBRLLO_6_PLSTP1</v>
          </cell>
        </row>
        <row r="137">
          <cell r="A137" t="str">
            <v>CCRITA_7_RPPCHF</v>
          </cell>
        </row>
        <row r="138">
          <cell r="A138" t="str">
            <v>CDWR07_2_GEN</v>
          </cell>
        </row>
        <row r="139">
          <cell r="A139" t="str">
            <v>CEDRCK_6_UNIT</v>
          </cell>
        </row>
        <row r="140">
          <cell r="A140" t="str">
            <v>CEDUCR_2_SOLAR1</v>
          </cell>
        </row>
        <row r="141">
          <cell r="A141" t="str">
            <v>CEDUCR_2_SOLAR2</v>
          </cell>
        </row>
        <row r="142">
          <cell r="A142" t="str">
            <v>CEDUCR_2_SOLAR3</v>
          </cell>
        </row>
        <row r="143">
          <cell r="A143" t="str">
            <v>CEDUCR_2_SOLAR4</v>
          </cell>
        </row>
        <row r="144">
          <cell r="A144" t="str">
            <v>CENTER_2_QF</v>
          </cell>
        </row>
        <row r="145">
          <cell r="A145" t="str">
            <v>CENTER_2_RHONDO</v>
          </cell>
        </row>
        <row r="146">
          <cell r="A146" t="str">
            <v>CENTER_2_SOLAR1</v>
          </cell>
        </row>
        <row r="147">
          <cell r="A147" t="str">
            <v>CENTER_6_PEAKER</v>
          </cell>
        </row>
        <row r="148">
          <cell r="A148" t="str">
            <v>CENTRY_6_PL1X4</v>
          </cell>
        </row>
        <row r="149">
          <cell r="A149" t="str">
            <v>CHALK_1_UNIT</v>
          </cell>
        </row>
        <row r="150">
          <cell r="A150" t="str">
            <v>CHEVCD_6_UNIT</v>
          </cell>
        </row>
        <row r="151">
          <cell r="A151" t="str">
            <v>CHEVCO_6_UNIT 1</v>
          </cell>
        </row>
        <row r="152">
          <cell r="A152" t="str">
            <v>CHEVCO_6_UNIT 2</v>
          </cell>
        </row>
        <row r="153">
          <cell r="A153" t="str">
            <v>CHEVCY_1_UNIT</v>
          </cell>
        </row>
        <row r="154">
          <cell r="A154" t="str">
            <v>CHEVMN_2_UNITS</v>
          </cell>
        </row>
        <row r="155">
          <cell r="A155" t="str">
            <v>CHICPK_7_UNIT 1</v>
          </cell>
        </row>
        <row r="156">
          <cell r="A156" t="str">
            <v>CHILLS_1_SYCENG</v>
          </cell>
        </row>
        <row r="157">
          <cell r="A157" t="str">
            <v>CHILLS_7_UNITA1</v>
          </cell>
        </row>
        <row r="158">
          <cell r="A158" t="str">
            <v>CHINO_2_APEBT1</v>
          </cell>
        </row>
        <row r="159">
          <cell r="A159" t="str">
            <v>CHINO_2_JURUPA</v>
          </cell>
        </row>
        <row r="160">
          <cell r="A160" t="str">
            <v>CHINO_2_QF</v>
          </cell>
        </row>
        <row r="161">
          <cell r="A161" t="str">
            <v>CHINO_2_SASOLR</v>
          </cell>
        </row>
        <row r="162">
          <cell r="A162" t="str">
            <v>CHINO_2_SOLAR</v>
          </cell>
        </row>
        <row r="163">
          <cell r="A163" t="str">
            <v>CHINO_2_SOLAR2</v>
          </cell>
        </row>
        <row r="164">
          <cell r="A164" t="str">
            <v>CHINO_6_CIMGEN</v>
          </cell>
        </row>
        <row r="165">
          <cell r="A165" t="str">
            <v>CHINO_6_SMPPAP</v>
          </cell>
        </row>
        <row r="166">
          <cell r="A166" t="str">
            <v>CHINO_7_MILIKN</v>
          </cell>
        </row>
        <row r="167">
          <cell r="A167" t="str">
            <v>CHWCHL_1_BIOMAS</v>
          </cell>
        </row>
        <row r="168">
          <cell r="A168" t="str">
            <v>CHWCHL_1_UNIT</v>
          </cell>
        </row>
        <row r="169">
          <cell r="A169" t="str">
            <v>CLOVDL_1_SOLAR</v>
          </cell>
        </row>
        <row r="170">
          <cell r="A170" t="str">
            <v>CLOVER_2_UNIT</v>
          </cell>
        </row>
        <row r="171">
          <cell r="A171" t="str">
            <v>CLRKRD_6_LIMESD</v>
          </cell>
        </row>
        <row r="172">
          <cell r="A172" t="str">
            <v>CLRMTK_1_QF</v>
          </cell>
        </row>
        <row r="173">
          <cell r="A173" t="str">
            <v>CNTNLA_2_SOLAR1</v>
          </cell>
        </row>
        <row r="174">
          <cell r="A174" t="str">
            <v>CNTNLA_2_SOLAR2</v>
          </cell>
        </row>
        <row r="175">
          <cell r="A175" t="str">
            <v>CNTRVL_6_UNIT</v>
          </cell>
        </row>
        <row r="176">
          <cell r="A176" t="str">
            <v>COCOPP_2_CTG1</v>
          </cell>
        </row>
        <row r="177">
          <cell r="A177" t="str">
            <v>COCOPP_2_CTG2</v>
          </cell>
        </row>
        <row r="178">
          <cell r="A178" t="str">
            <v>COCOPP_2_CTG3</v>
          </cell>
        </row>
        <row r="179">
          <cell r="A179" t="str">
            <v>COCOPP_2_CTG4</v>
          </cell>
        </row>
        <row r="180">
          <cell r="A180" t="str">
            <v>COCOSB_6_SOLAR</v>
          </cell>
        </row>
        <row r="181">
          <cell r="A181" t="str">
            <v>COGNAT_1_UNIT</v>
          </cell>
        </row>
        <row r="182">
          <cell r="A182" t="str">
            <v>COLEMN_2_UNIT</v>
          </cell>
        </row>
        <row r="183">
          <cell r="A183" t="str">
            <v>COLGAT_7_UNIT 1</v>
          </cell>
        </row>
        <row r="184">
          <cell r="A184" t="str">
            <v>COLGAT_7_UNIT 2</v>
          </cell>
        </row>
        <row r="185">
          <cell r="A185" t="str">
            <v>COLTON_6_AGUAM1</v>
          </cell>
        </row>
        <row r="186">
          <cell r="A186" t="str">
            <v>COLUSA_2_PL1X3</v>
          </cell>
        </row>
        <row r="187">
          <cell r="A187" t="str">
            <v>COLVIL_7_PL1X2</v>
          </cell>
        </row>
        <row r="188">
          <cell r="A188" t="str">
            <v>CONTAN_1_UNIT</v>
          </cell>
        </row>
        <row r="189">
          <cell r="A189" t="str">
            <v>CONTRL_1_CASAD1</v>
          </cell>
        </row>
        <row r="190">
          <cell r="A190" t="str">
            <v>CONTRL_1_CASAD3</v>
          </cell>
        </row>
        <row r="191">
          <cell r="A191" t="str">
            <v>CONTRL_1_LUNDY</v>
          </cell>
        </row>
        <row r="192">
          <cell r="A192" t="str">
            <v>CONTRL_1_OXBOW</v>
          </cell>
        </row>
        <row r="193">
          <cell r="A193" t="str">
            <v>CONTRL_1_POOLE</v>
          </cell>
        </row>
        <row r="194">
          <cell r="A194" t="str">
            <v>CONTRL_1_QF</v>
          </cell>
        </row>
        <row r="195">
          <cell r="A195" t="str">
            <v>CONTRL_1_RUSHCK</v>
          </cell>
        </row>
        <row r="196">
          <cell r="A196" t="str">
            <v>COPMT2_2_SOLAR2</v>
          </cell>
        </row>
        <row r="197">
          <cell r="A197" t="str">
            <v>COPMT4_2_SOLAR4</v>
          </cell>
        </row>
        <row r="198">
          <cell r="A198" t="str">
            <v>COPMTN_2_CM10</v>
          </cell>
        </row>
        <row r="199">
          <cell r="A199" t="str">
            <v>COPMTN_2_SOLAR1</v>
          </cell>
        </row>
        <row r="200">
          <cell r="A200" t="str">
            <v>CORCAN_1_SOLAR1</v>
          </cell>
        </row>
        <row r="201">
          <cell r="A201" t="str">
            <v>CORCAN_1_SOLAR2</v>
          </cell>
        </row>
        <row r="202">
          <cell r="A202" t="str">
            <v>CORONS_2_SOLAR</v>
          </cell>
        </row>
        <row r="203">
          <cell r="A203" t="str">
            <v>CORONS_6_CLRWTR</v>
          </cell>
        </row>
        <row r="204">
          <cell r="A204" t="str">
            <v>CORRAL_6_SJOAQN</v>
          </cell>
        </row>
        <row r="205">
          <cell r="A205" t="str">
            <v>COTTLE_2_FRNKNH</v>
          </cell>
        </row>
        <row r="206">
          <cell r="A206" t="str">
            <v>COVERD_2_HCKHY1</v>
          </cell>
        </row>
        <row r="207">
          <cell r="A207" t="str">
            <v>COVERD_2_MCKHY1</v>
          </cell>
        </row>
        <row r="208">
          <cell r="A208" t="str">
            <v>COVERD_2_QFUNTS</v>
          </cell>
        </row>
        <row r="209">
          <cell r="A209" t="str">
            <v>COVERD_2_RCKHY1</v>
          </cell>
        </row>
        <row r="210">
          <cell r="A210" t="str">
            <v>COWCRK_2_UNIT</v>
          </cell>
        </row>
        <row r="211">
          <cell r="A211" t="str">
            <v>CPSTNO_7_PRMADS</v>
          </cell>
        </row>
        <row r="212">
          <cell r="A212" t="str">
            <v>CPVERD_2_SOLAR</v>
          </cell>
        </row>
        <row r="213">
          <cell r="A213" t="str">
            <v>CRELMN_6_RAMON1</v>
          </cell>
        </row>
        <row r="214">
          <cell r="A214" t="str">
            <v>CRELMN_6_RAMON2</v>
          </cell>
        </row>
        <row r="215">
          <cell r="A215" t="str">
            <v>CRESSY_1_PARKER</v>
          </cell>
        </row>
        <row r="216">
          <cell r="A216" t="str">
            <v>CRESTA_7_PL1X2</v>
          </cell>
        </row>
        <row r="217">
          <cell r="A217" t="str">
            <v>CRNEVL_6_CRNVA</v>
          </cell>
        </row>
        <row r="218">
          <cell r="A218" t="str">
            <v>CRNEVL_6_SJQN 2</v>
          </cell>
        </row>
        <row r="219">
          <cell r="A219" t="str">
            <v>CRNEVL_6_SJQN 3</v>
          </cell>
        </row>
        <row r="220">
          <cell r="A220" t="str">
            <v>CROKET_7_UNIT</v>
          </cell>
        </row>
        <row r="221">
          <cell r="A221" t="str">
            <v>CRSTWD_6_KUMYAY</v>
          </cell>
        </row>
        <row r="222">
          <cell r="A222" t="str">
            <v>CRWCKS_1_SOLAR1</v>
          </cell>
        </row>
        <row r="223">
          <cell r="A223" t="str">
            <v>CSCCOG_1_UNIT 1</v>
          </cell>
        </row>
        <row r="224">
          <cell r="A224" t="str">
            <v>CSCGNR_1_UNIT 1</v>
          </cell>
        </row>
        <row r="225">
          <cell r="A225" t="str">
            <v>CSCGNR_1_UNIT 2</v>
          </cell>
        </row>
        <row r="226">
          <cell r="A226" t="str">
            <v>CSLR4S_2_SOLAR</v>
          </cell>
        </row>
        <row r="227">
          <cell r="A227" t="str">
            <v>CSTOGA_6_LNDFIL</v>
          </cell>
        </row>
        <row r="228">
          <cell r="A228" t="str">
            <v>CSTRVL_7_PL1X2</v>
          </cell>
        </row>
        <row r="229">
          <cell r="A229" t="str">
            <v>CSTRVL_7_QFUNTS</v>
          </cell>
        </row>
        <row r="230">
          <cell r="A230" t="str">
            <v>CTNWDP_1_QF</v>
          </cell>
        </row>
        <row r="231">
          <cell r="A231" t="str">
            <v>CUMBIA_1_SOLAR</v>
          </cell>
        </row>
        <row r="232">
          <cell r="A232" t="str">
            <v>CURTIS_1_CANLCK</v>
          </cell>
        </row>
        <row r="233">
          <cell r="A233" t="str">
            <v>CURTIS_1_FARFLD</v>
          </cell>
        </row>
        <row r="234">
          <cell r="A234" t="str">
            <v>DAVIS_1_SOLAR1</v>
          </cell>
        </row>
        <row r="235">
          <cell r="A235" t="str">
            <v>DAVIS_1_SOLAR2</v>
          </cell>
        </row>
        <row r="236">
          <cell r="A236" t="str">
            <v>DAVIS_7_MNMETH</v>
          </cell>
        </row>
        <row r="237">
          <cell r="A237" t="str">
            <v>DEADCK_1_UNIT</v>
          </cell>
        </row>
        <row r="238">
          <cell r="A238" t="str">
            <v>DEERCR_6_UNIT 1</v>
          </cell>
        </row>
        <row r="239">
          <cell r="A239" t="str">
            <v>DELAMO_2_SOLAR1</v>
          </cell>
        </row>
        <row r="240">
          <cell r="A240" t="str">
            <v>DELAMO_2_SOLAR2</v>
          </cell>
        </row>
        <row r="241">
          <cell r="A241" t="str">
            <v>DELAMO_2_SOLAR3</v>
          </cell>
        </row>
        <row r="242">
          <cell r="A242" t="str">
            <v>DELAMO_2_SOLAR4</v>
          </cell>
        </row>
        <row r="243">
          <cell r="A243" t="str">
            <v>DELAMO_2_SOLAR5</v>
          </cell>
        </row>
        <row r="244">
          <cell r="A244" t="str">
            <v>DELAMO_2_SOLAR6</v>
          </cell>
        </row>
        <row r="245">
          <cell r="A245" t="str">
            <v>DELAMO_2_SOLRC1</v>
          </cell>
        </row>
        <row r="246">
          <cell r="A246" t="str">
            <v>DELAMO_2_SOLRD</v>
          </cell>
        </row>
        <row r="247">
          <cell r="A247" t="str">
            <v>DELSUR_6_CREST</v>
          </cell>
        </row>
        <row r="248">
          <cell r="A248" t="str">
            <v>DELSUR_6_DRYFRB</v>
          </cell>
        </row>
        <row r="249">
          <cell r="A249" t="str">
            <v>DELSUR_6_SOLAR1</v>
          </cell>
        </row>
        <row r="250">
          <cell r="A250" t="str">
            <v>DELTA_2_PL1X4</v>
          </cell>
        </row>
        <row r="251">
          <cell r="A251" t="str">
            <v>DEVERS_1_QF</v>
          </cell>
        </row>
        <row r="252">
          <cell r="A252" t="str">
            <v>DEVERS_1_SEPV05</v>
          </cell>
        </row>
        <row r="253">
          <cell r="A253" t="str">
            <v>DEVERS_1_SOLAR</v>
          </cell>
        </row>
        <row r="254">
          <cell r="A254" t="str">
            <v>DEVERS_1_SOLAR1</v>
          </cell>
        </row>
        <row r="255">
          <cell r="A255" t="str">
            <v>DEVERS_1_SOLAR2</v>
          </cell>
        </row>
        <row r="256">
          <cell r="A256" t="str">
            <v>DEVERS_2_DHSPG2</v>
          </cell>
        </row>
        <row r="257">
          <cell r="A257" t="str">
            <v>DEXZEL_1_UNIT</v>
          </cell>
        </row>
        <row r="258">
          <cell r="A258" t="str">
            <v>DIABLO_7_UNIT 1</v>
          </cell>
        </row>
        <row r="259">
          <cell r="A259" t="str">
            <v>DIABLO_7_UNIT 2</v>
          </cell>
        </row>
        <row r="260">
          <cell r="A260" t="str">
            <v>DINUBA_6_UNIT</v>
          </cell>
        </row>
        <row r="261">
          <cell r="A261" t="str">
            <v>DISCOV_1_CHEVRN</v>
          </cell>
        </row>
        <row r="262">
          <cell r="A262" t="str">
            <v>DIVSON_6_NSQF</v>
          </cell>
        </row>
        <row r="263">
          <cell r="A263" t="str">
            <v>DIXNLD_1_LNDFL</v>
          </cell>
        </row>
        <row r="264">
          <cell r="A264" t="str">
            <v>DMDVLY_1_UNITS</v>
          </cell>
        </row>
        <row r="265">
          <cell r="A265" t="str">
            <v>DONNLS_7_UNIT</v>
          </cell>
        </row>
        <row r="266">
          <cell r="A266" t="str">
            <v>DOSMGO_2_NSPIN</v>
          </cell>
        </row>
        <row r="267">
          <cell r="A267" t="str">
            <v>DOUBLC_1_UNITS</v>
          </cell>
        </row>
        <row r="268">
          <cell r="A268" t="str">
            <v>DRACKR_2_SOLAR1</v>
          </cell>
        </row>
        <row r="269">
          <cell r="A269" t="str">
            <v>DRACKR_2_SOLAR2</v>
          </cell>
        </row>
        <row r="270">
          <cell r="A270" t="str">
            <v>DREWS_6_PL1X4</v>
          </cell>
        </row>
        <row r="271">
          <cell r="A271" t="str">
            <v>DRUM_7_PL1X2</v>
          </cell>
        </row>
        <row r="272">
          <cell r="A272" t="str">
            <v>DRUM_7_PL3X4</v>
          </cell>
        </row>
        <row r="273">
          <cell r="A273" t="str">
            <v>DRUM_7_UNIT 5</v>
          </cell>
        </row>
        <row r="274">
          <cell r="A274" t="str">
            <v>DSABLA_7_UNIT</v>
          </cell>
        </row>
        <row r="275">
          <cell r="A275" t="str">
            <v>DSRTSL_2_SOLAR1</v>
          </cell>
        </row>
        <row r="276">
          <cell r="A276" t="str">
            <v>DSRTSN_2_SOLAR1</v>
          </cell>
        </row>
        <row r="277">
          <cell r="A277" t="str">
            <v>DSRTSN_2_SOLAR2</v>
          </cell>
        </row>
        <row r="278">
          <cell r="A278" t="str">
            <v>DTCHWD_2_BT3WND</v>
          </cell>
        </row>
        <row r="279">
          <cell r="A279" t="str">
            <v>DTCHWD_2_BT4WND</v>
          </cell>
        </row>
        <row r="280">
          <cell r="A280" t="str">
            <v>DUANE_1_PL1X3</v>
          </cell>
        </row>
        <row r="281">
          <cell r="A281" t="str">
            <v>DUTCH1_7_UNIT 1</v>
          </cell>
        </row>
        <row r="282">
          <cell r="A282" t="str">
            <v>DUTCH2_7_UNIT 1</v>
          </cell>
        </row>
        <row r="283">
          <cell r="A283" t="str">
            <v>DVLCYN_1_UNITS</v>
          </cell>
        </row>
        <row r="284">
          <cell r="A284" t="str">
            <v>EASTWD_7_UNIT</v>
          </cell>
        </row>
        <row r="285">
          <cell r="A285" t="str">
            <v>EDMONS_2_NSPIN</v>
          </cell>
        </row>
        <row r="286">
          <cell r="A286" t="str">
            <v>EEKTMN_6_SOLAR1</v>
          </cell>
        </row>
        <row r="287">
          <cell r="A287" t="str">
            <v>ELCAJN_6_EB1BT1</v>
          </cell>
        </row>
        <row r="288">
          <cell r="A288" t="str">
            <v>ELCAJN_6_LM6K</v>
          </cell>
        </row>
        <row r="289">
          <cell r="A289" t="str">
            <v>ELCAJN_6_UNITA1</v>
          </cell>
        </row>
        <row r="290">
          <cell r="A290" t="str">
            <v>ELCAP_1_SOLAR</v>
          </cell>
        </row>
        <row r="291">
          <cell r="A291" t="str">
            <v>ELDORO_7_UNIT 1</v>
          </cell>
        </row>
        <row r="292">
          <cell r="A292" t="str">
            <v>ELDORO_7_UNIT 2</v>
          </cell>
        </row>
        <row r="293">
          <cell r="A293" t="str">
            <v>ELECTR_7_PL1X3</v>
          </cell>
        </row>
        <row r="294">
          <cell r="A294" t="str">
            <v>ELKCRK_6_STONYG</v>
          </cell>
        </row>
        <row r="295">
          <cell r="A295" t="str">
            <v>ELKHIL_2_PL1X3</v>
          </cell>
        </row>
        <row r="296">
          <cell r="A296" t="str">
            <v>ELLIS_2_QF</v>
          </cell>
        </row>
        <row r="297">
          <cell r="A297" t="str">
            <v>ELNIDP_6_BIOMAS</v>
          </cell>
        </row>
        <row r="298">
          <cell r="A298" t="str">
            <v>ELSEGN_2_UN1011</v>
          </cell>
        </row>
        <row r="299">
          <cell r="A299" t="str">
            <v>ELSEGN_2_UN2021</v>
          </cell>
        </row>
        <row r="300">
          <cell r="A300" t="str">
            <v>ENCINA_7_EA2</v>
          </cell>
        </row>
        <row r="301">
          <cell r="A301" t="str">
            <v>ENCINA_7_EA3</v>
          </cell>
        </row>
        <row r="302">
          <cell r="A302" t="str">
            <v>ENCINA_7_EA4</v>
          </cell>
        </row>
        <row r="303">
          <cell r="A303" t="str">
            <v>ENCINA_7_EA5</v>
          </cell>
        </row>
        <row r="304">
          <cell r="A304" t="str">
            <v>ENCINA_7_GT1</v>
          </cell>
        </row>
        <row r="305">
          <cell r="A305" t="str">
            <v>ENERSJ_2_WIND</v>
          </cell>
        </row>
        <row r="306">
          <cell r="A306" t="str">
            <v>ENWIND_2_WIND1</v>
          </cell>
        </row>
        <row r="307">
          <cell r="A307" t="str">
            <v>ENWIND_2_WIND2</v>
          </cell>
        </row>
        <row r="308">
          <cell r="A308" t="str">
            <v>ESCNDO_6_EB1BT1</v>
          </cell>
        </row>
        <row r="309">
          <cell r="A309" t="str">
            <v>ESCNDO_6_EB2BT2</v>
          </cell>
        </row>
        <row r="310">
          <cell r="A310" t="str">
            <v>ESCNDO_6_EB3BT3</v>
          </cell>
        </row>
        <row r="311">
          <cell r="A311" t="str">
            <v>ESCNDO_6_PL1X2</v>
          </cell>
        </row>
        <row r="312">
          <cell r="A312" t="str">
            <v>ESCNDO_6_UNITB1</v>
          </cell>
        </row>
        <row r="313">
          <cell r="A313" t="str">
            <v>ESCO_6_GLMQF</v>
          </cell>
        </row>
        <row r="314">
          <cell r="A314" t="str">
            <v>ESQUON_6_LNDFIL</v>
          </cell>
        </row>
        <row r="315">
          <cell r="A315" t="str">
            <v>ETIWND_2_CHMPNE</v>
          </cell>
        </row>
        <row r="316">
          <cell r="A316" t="str">
            <v>ETIWND_2_FONTNA</v>
          </cell>
        </row>
        <row r="317">
          <cell r="A317" t="str">
            <v>ETIWND_2_RTS010</v>
          </cell>
        </row>
        <row r="318">
          <cell r="A318" t="str">
            <v>ETIWND_2_RTS015</v>
          </cell>
        </row>
        <row r="319">
          <cell r="A319" t="str">
            <v>ETIWND_2_RTS017</v>
          </cell>
        </row>
        <row r="320">
          <cell r="A320" t="str">
            <v>ETIWND_2_RTS018</v>
          </cell>
        </row>
        <row r="321">
          <cell r="A321" t="str">
            <v>ETIWND_2_RTS023</v>
          </cell>
        </row>
        <row r="322">
          <cell r="A322" t="str">
            <v>ETIWND_2_RTS026</v>
          </cell>
        </row>
        <row r="323">
          <cell r="A323" t="str">
            <v>ETIWND_2_RTS027</v>
          </cell>
        </row>
        <row r="324">
          <cell r="A324" t="str">
            <v>ETIWND_2_SOLAR1</v>
          </cell>
        </row>
        <row r="325">
          <cell r="A325" t="str">
            <v>ETIWND_2_SOLAR2</v>
          </cell>
        </row>
        <row r="326">
          <cell r="A326" t="str">
            <v>ETIWND_2_SOLAR5</v>
          </cell>
        </row>
        <row r="327">
          <cell r="A327" t="str">
            <v>ETIWND_2_UNIT1</v>
          </cell>
        </row>
        <row r="328">
          <cell r="A328" t="str">
            <v>ETIWND_6_GRPLND</v>
          </cell>
        </row>
        <row r="329">
          <cell r="A329" t="str">
            <v>ETIWND_6_MWDETI</v>
          </cell>
        </row>
        <row r="330">
          <cell r="A330" t="str">
            <v>ETIWND_7_MIDVLY</v>
          </cell>
        </row>
        <row r="331">
          <cell r="A331" t="str">
            <v>ETIWND_7_UNIT 3</v>
          </cell>
        </row>
        <row r="332">
          <cell r="A332" t="str">
            <v>ETIWND_7_UNIT 4</v>
          </cell>
        </row>
        <row r="333">
          <cell r="A333" t="str">
            <v>EXCHEC_7_UNIT 1</v>
          </cell>
        </row>
        <row r="334">
          <cell r="A334" t="str">
            <v>EXCLSG_1_SOLAR</v>
          </cell>
        </row>
        <row r="335">
          <cell r="A335" t="str">
            <v>FELLOW_7_QFUNTS</v>
          </cell>
        </row>
        <row r="336">
          <cell r="A336" t="str">
            <v>FLOWD_2_WIND1</v>
          </cell>
        </row>
        <row r="337">
          <cell r="A337" t="str">
            <v>FLOWD2_2_FPLWND</v>
          </cell>
        </row>
        <row r="338">
          <cell r="A338" t="str">
            <v>FLOWD2_2_UNIT 1</v>
          </cell>
        </row>
        <row r="339">
          <cell r="A339" t="str">
            <v>FMEADO_6_HELLHL</v>
          </cell>
        </row>
        <row r="340">
          <cell r="A340" t="str">
            <v>FMEADO_7_UNIT</v>
          </cell>
        </row>
        <row r="341">
          <cell r="A341" t="str">
            <v>FORBST_7_UNIT 1</v>
          </cell>
        </row>
        <row r="342">
          <cell r="A342" t="str">
            <v>FORKBU_6_UNIT</v>
          </cell>
        </row>
        <row r="343">
          <cell r="A343" t="str">
            <v>FRESHW_1_SOLAR1</v>
          </cell>
        </row>
        <row r="344">
          <cell r="A344" t="str">
            <v>FRIANT_6_UNITS</v>
          </cell>
        </row>
        <row r="345">
          <cell r="A345" t="str">
            <v>FRITO_1_LAY</v>
          </cell>
        </row>
        <row r="346">
          <cell r="A346" t="str">
            <v>FROGTN_7_UTICA</v>
          </cell>
        </row>
        <row r="347">
          <cell r="A347" t="str">
            <v>FTSWRD_6_TRFORK</v>
          </cell>
        </row>
        <row r="348">
          <cell r="A348" t="str">
            <v>FTSWRD_7_QFUNTS</v>
          </cell>
        </row>
        <row r="349">
          <cell r="A349" t="str">
            <v>FULTON_1_QF</v>
          </cell>
        </row>
        <row r="350">
          <cell r="A350" t="str">
            <v>GALE_1_SR3SR3</v>
          </cell>
        </row>
        <row r="351">
          <cell r="A351" t="str">
            <v>GARLND_2_GASLR</v>
          </cell>
        </row>
        <row r="352">
          <cell r="A352" t="str">
            <v>GARLND_2_GASLRA</v>
          </cell>
        </row>
        <row r="353">
          <cell r="A353" t="str">
            <v>GARNET_1_SOLAR</v>
          </cell>
        </row>
        <row r="354">
          <cell r="A354" t="str">
            <v>GARNET_1_SOLAR2</v>
          </cell>
        </row>
        <row r="355">
          <cell r="A355" t="str">
            <v>GARNET_1_UNITS</v>
          </cell>
        </row>
        <row r="356">
          <cell r="A356" t="str">
            <v>GARNET_1_WIND</v>
          </cell>
        </row>
        <row r="357">
          <cell r="A357" t="str">
            <v>GARNET_1_WINDS</v>
          </cell>
        </row>
        <row r="358">
          <cell r="A358" t="str">
            <v>GARNET_1_WT3WND</v>
          </cell>
        </row>
        <row r="359">
          <cell r="A359" t="str">
            <v>GARNET_2_HYDRO</v>
          </cell>
        </row>
        <row r="360">
          <cell r="A360" t="str">
            <v>GARNET_2_WIND1</v>
          </cell>
        </row>
        <row r="361">
          <cell r="A361" t="str">
            <v>GARNET_2_WIND2</v>
          </cell>
        </row>
        <row r="362">
          <cell r="A362" t="str">
            <v>GARNET_2_WIND3</v>
          </cell>
        </row>
        <row r="363">
          <cell r="A363" t="str">
            <v>GARNET_2_WIND4</v>
          </cell>
        </row>
        <row r="364">
          <cell r="A364" t="str">
            <v>GARNET_2_WIND5</v>
          </cell>
        </row>
        <row r="365">
          <cell r="A365" t="str">
            <v>GATES_2_SOLAR</v>
          </cell>
        </row>
        <row r="366">
          <cell r="A366" t="str">
            <v>GATES_2_WSOLAR</v>
          </cell>
        </row>
        <row r="367">
          <cell r="A367" t="str">
            <v>GATWAY_2_PL1X3</v>
          </cell>
        </row>
        <row r="368">
          <cell r="A368" t="str">
            <v>GENESI_2_STG</v>
          </cell>
        </row>
        <row r="369">
          <cell r="A369" t="str">
            <v>GEYS11_7_UNIT11</v>
          </cell>
        </row>
        <row r="370">
          <cell r="A370" t="str">
            <v>GEYS12_7_UNIT12</v>
          </cell>
        </row>
        <row r="371">
          <cell r="A371" t="str">
            <v>GEYS13_7_UNIT13</v>
          </cell>
        </row>
        <row r="372">
          <cell r="A372" t="str">
            <v>GEYS14_7_UNIT14</v>
          </cell>
        </row>
        <row r="373">
          <cell r="A373" t="str">
            <v>GEYS16_7_UNIT16</v>
          </cell>
        </row>
        <row r="374">
          <cell r="A374" t="str">
            <v>GEYS17_2_BOTRCK</v>
          </cell>
        </row>
        <row r="375">
          <cell r="A375" t="str">
            <v>GEYS17_7_UNIT17</v>
          </cell>
        </row>
        <row r="376">
          <cell r="A376" t="str">
            <v>GEYS18_7_UNIT18</v>
          </cell>
        </row>
        <row r="377">
          <cell r="A377" t="str">
            <v>GEYS20_7_UNIT20</v>
          </cell>
        </row>
        <row r="378">
          <cell r="A378" t="str">
            <v>GIFENS_6_BUGSL1</v>
          </cell>
        </row>
        <row r="379">
          <cell r="A379" t="str">
            <v>GIFFEN_6_SOLAR</v>
          </cell>
        </row>
        <row r="380">
          <cell r="A380" t="str">
            <v>GILROY_1_UNIT</v>
          </cell>
        </row>
        <row r="381">
          <cell r="A381" t="str">
            <v>GILRPP_1_PL1X2</v>
          </cell>
        </row>
        <row r="382">
          <cell r="A382" t="str">
            <v>GILRPP_1_PL3X4</v>
          </cell>
        </row>
        <row r="383">
          <cell r="A383" t="str">
            <v>GLDFGR_6_SOLAR1</v>
          </cell>
        </row>
        <row r="384">
          <cell r="A384" t="str">
            <v>GLDFGR_6_SOLAR2</v>
          </cell>
        </row>
        <row r="385">
          <cell r="A385" t="str">
            <v>GLDTWN_6_COLUM3</v>
          </cell>
        </row>
        <row r="386">
          <cell r="A386" t="str">
            <v>GLDTWN_6_SOLAR</v>
          </cell>
        </row>
        <row r="387">
          <cell r="A387" t="str">
            <v>GLNARM_2_UNIT 5</v>
          </cell>
        </row>
        <row r="388">
          <cell r="A388" t="str">
            <v>GLNARM_7_UNIT 1</v>
          </cell>
        </row>
        <row r="389">
          <cell r="A389" t="str">
            <v>GLNARM_7_UNIT 2</v>
          </cell>
        </row>
        <row r="390">
          <cell r="A390" t="str">
            <v>GLNARM_7_UNIT 3</v>
          </cell>
        </row>
        <row r="391">
          <cell r="A391" t="str">
            <v>GLNARM_7_UNIT 4</v>
          </cell>
        </row>
        <row r="392">
          <cell r="A392" t="str">
            <v>GLOW_6_SOLAR</v>
          </cell>
        </row>
        <row r="393">
          <cell r="A393" t="str">
            <v>GOLDHL_1_QF</v>
          </cell>
        </row>
        <row r="394">
          <cell r="A394" t="str">
            <v>GOLETA_2_QF</v>
          </cell>
        </row>
        <row r="395">
          <cell r="A395" t="str">
            <v>GOLETA_6_ELLWOD</v>
          </cell>
        </row>
        <row r="396">
          <cell r="A396" t="str">
            <v>GOLETA_6_EXGEN</v>
          </cell>
        </row>
        <row r="397">
          <cell r="A397" t="str">
            <v>GOLETA_6_GAVOTA</v>
          </cell>
        </row>
        <row r="398">
          <cell r="A398" t="str">
            <v>GOLETA_6_TAJIGS</v>
          </cell>
        </row>
        <row r="399">
          <cell r="A399" t="str">
            <v>GONZLS_6_UNIT</v>
          </cell>
        </row>
        <row r="400">
          <cell r="A400" t="str">
            <v>GOOSLK_1_SOLAR1</v>
          </cell>
        </row>
        <row r="401">
          <cell r="A401" t="str">
            <v>GRIDLY_6_SOLAR</v>
          </cell>
        </row>
        <row r="402">
          <cell r="A402" t="str">
            <v>GRIZLY_1_UNIT 1</v>
          </cell>
        </row>
        <row r="403">
          <cell r="A403" t="str">
            <v>GRNLF1_1_UNITS</v>
          </cell>
        </row>
        <row r="404">
          <cell r="A404" t="str">
            <v>GRNLF2_1_UNIT</v>
          </cell>
        </row>
        <row r="405">
          <cell r="A405" t="str">
            <v>GRNVLY_7_SCLAND</v>
          </cell>
        </row>
        <row r="406">
          <cell r="A406" t="str">
            <v>GRSCRK_6_BGCKWW</v>
          </cell>
        </row>
        <row r="407">
          <cell r="A407" t="str">
            <v>GRZZLY_1_BERKLY</v>
          </cell>
        </row>
        <row r="408">
          <cell r="A408" t="str">
            <v>GUERNS_6_SOLAR</v>
          </cell>
        </row>
        <row r="409">
          <cell r="A409" t="str">
            <v>GWFPWR_1_UNITS</v>
          </cell>
        </row>
        <row r="410">
          <cell r="A410" t="str">
            <v>GYS5X6_7_UNITS</v>
          </cell>
        </row>
        <row r="411">
          <cell r="A411" t="str">
            <v>GYS7X8_7_UNITS</v>
          </cell>
        </row>
        <row r="412">
          <cell r="A412" t="str">
            <v>GYSRVL_7_WSPRNG</v>
          </cell>
        </row>
        <row r="413">
          <cell r="A413" t="str">
            <v>HAASPH_7_PL1X2</v>
          </cell>
        </row>
        <row r="414">
          <cell r="A414" t="str">
            <v>HALSEY_6_UNIT</v>
          </cell>
        </row>
        <row r="415">
          <cell r="A415" t="str">
            <v>HATCR1_7_UNIT</v>
          </cell>
        </row>
        <row r="416">
          <cell r="A416" t="str">
            <v>HATCR2_7_UNIT</v>
          </cell>
        </row>
        <row r="417">
          <cell r="A417" t="str">
            <v>HATLOS_6_BWDHY1</v>
          </cell>
        </row>
        <row r="418">
          <cell r="A418" t="str">
            <v>HATLOS_6_LSCRK</v>
          </cell>
        </row>
        <row r="419">
          <cell r="A419" t="str">
            <v>HATLOS_6_QFUNTS</v>
          </cell>
        </row>
        <row r="420">
          <cell r="A420" t="str">
            <v>HATRDG_2_WIND</v>
          </cell>
        </row>
        <row r="421">
          <cell r="A421" t="str">
            <v>HAYPRS_6_QFUNTS</v>
          </cell>
        </row>
        <row r="422">
          <cell r="A422" t="str">
            <v>HELMPG_7_UNIT 1</v>
          </cell>
        </row>
        <row r="423">
          <cell r="A423" t="str">
            <v>HELMPG_7_UNIT 2</v>
          </cell>
        </row>
        <row r="424">
          <cell r="A424" t="str">
            <v>HELMPG_7_UNIT 3</v>
          </cell>
        </row>
        <row r="425">
          <cell r="A425" t="str">
            <v>HENRTA_6_SOLAR1</v>
          </cell>
        </row>
        <row r="426">
          <cell r="A426" t="str">
            <v>HENRTA_6_SOLAR2</v>
          </cell>
        </row>
        <row r="427">
          <cell r="A427" t="str">
            <v>HENRTA_6_UNITA1</v>
          </cell>
        </row>
        <row r="428">
          <cell r="A428" t="str">
            <v>HENRTA_6_UNITA2</v>
          </cell>
        </row>
        <row r="429">
          <cell r="A429" t="str">
            <v>HENRTS_1_SOLAR</v>
          </cell>
        </row>
        <row r="430">
          <cell r="A430" t="str">
            <v>HIDSRT_2_UNITS</v>
          </cell>
        </row>
        <row r="431">
          <cell r="A431" t="str">
            <v>HIGGNS_1_COMBIE</v>
          </cell>
        </row>
        <row r="432">
          <cell r="A432" t="str">
            <v>HIGGNS_7_QFUNTS</v>
          </cell>
        </row>
        <row r="433">
          <cell r="A433" t="str">
            <v>HILAND_7_YOLOWD</v>
          </cell>
        </row>
        <row r="434">
          <cell r="A434" t="str">
            <v>HINSON_6_CARBGN</v>
          </cell>
        </row>
        <row r="435">
          <cell r="A435" t="str">
            <v>HINSON_6_LBECH1</v>
          </cell>
        </row>
        <row r="436">
          <cell r="A436" t="str">
            <v>HINSON_6_LBECH2</v>
          </cell>
        </row>
        <row r="437">
          <cell r="A437" t="str">
            <v>HINSON_6_LBECH3</v>
          </cell>
        </row>
        <row r="438">
          <cell r="A438" t="str">
            <v>HINSON_6_LBECH4</v>
          </cell>
        </row>
        <row r="439">
          <cell r="A439" t="str">
            <v>HINSON_6_SERRGN</v>
          </cell>
        </row>
        <row r="440">
          <cell r="A440" t="str">
            <v>HMLTBR_6_UNITS</v>
          </cell>
        </row>
        <row r="441">
          <cell r="A441" t="str">
            <v>HNTGBH_7_UNIT 1</v>
          </cell>
        </row>
        <row r="442">
          <cell r="A442" t="str">
            <v>HNTGBH_7_UNIT 2</v>
          </cell>
        </row>
        <row r="443">
          <cell r="A443" t="str">
            <v>HOLGAT_1_BORAX</v>
          </cell>
        </row>
        <row r="444">
          <cell r="A444" t="str">
            <v>HOLSTR_1_SOLAR</v>
          </cell>
        </row>
        <row r="445">
          <cell r="A445" t="str">
            <v>HOLSTR_1_SOLAR2</v>
          </cell>
        </row>
        <row r="446">
          <cell r="A446" t="str">
            <v>HUMBPP_1_UNITS3</v>
          </cell>
        </row>
        <row r="447">
          <cell r="A447" t="str">
            <v>HUMBPP_6_UNITS</v>
          </cell>
        </row>
        <row r="448">
          <cell r="A448" t="str">
            <v>HUMBSB_1_QF</v>
          </cell>
        </row>
        <row r="449">
          <cell r="A449" t="str">
            <v>HURON_6_SOLAR</v>
          </cell>
        </row>
        <row r="450">
          <cell r="A450" t="str">
            <v>HYTTHM_2_UNITS</v>
          </cell>
        </row>
        <row r="451">
          <cell r="A451" t="str">
            <v>IGNACO_1_QF</v>
          </cell>
        </row>
        <row r="452">
          <cell r="A452" t="str">
            <v>INDIGO_1_UNIT 1</v>
          </cell>
        </row>
        <row r="453">
          <cell r="A453" t="str">
            <v>INDIGO_1_UNIT 2</v>
          </cell>
        </row>
        <row r="454">
          <cell r="A454" t="str">
            <v>INDIGO_1_UNIT 3</v>
          </cell>
        </row>
        <row r="455">
          <cell r="A455" t="str">
            <v>INDVLY_1_UNITS</v>
          </cell>
        </row>
        <row r="456">
          <cell r="A456" t="str">
            <v>INLDEM_5_UNIT 1</v>
          </cell>
        </row>
        <row r="457">
          <cell r="A457" t="str">
            <v>INLDEM_5_UNIT 2</v>
          </cell>
        </row>
        <row r="458">
          <cell r="A458" t="str">
            <v>INSKIP_2_UNIT</v>
          </cell>
        </row>
        <row r="459">
          <cell r="A459" t="str">
            <v>INTKEP_2_UNITS</v>
          </cell>
        </row>
        <row r="460">
          <cell r="A460" t="str">
            <v>INTTRB_6_UNIT</v>
          </cell>
        </row>
        <row r="461">
          <cell r="A461" t="str">
            <v>IVANPA_1_UNIT1</v>
          </cell>
        </row>
        <row r="462">
          <cell r="A462" t="str">
            <v>IVANPA_1_UNIT2</v>
          </cell>
        </row>
        <row r="463">
          <cell r="A463" t="str">
            <v>IVANPA_1_UNIT3</v>
          </cell>
        </row>
        <row r="464">
          <cell r="A464" t="str">
            <v>IVSLRP_2_SOLAR1</v>
          </cell>
        </row>
        <row r="465">
          <cell r="A465" t="str">
            <v>IVWEST_2_SOLAR1</v>
          </cell>
        </row>
        <row r="466">
          <cell r="A466" t="str">
            <v>JACMSR_1_JACSR1</v>
          </cell>
        </row>
        <row r="467">
          <cell r="A467" t="str">
            <v>JAKVAL_6_UNITG1</v>
          </cell>
        </row>
        <row r="468">
          <cell r="A468" t="str">
            <v>JAWBNE_2_NSRWND</v>
          </cell>
        </row>
        <row r="469">
          <cell r="A469" t="str">
            <v>JAWBNE_2_SRWND</v>
          </cell>
        </row>
        <row r="470">
          <cell r="A470" t="str">
            <v>JAYNE_6_WLSLR</v>
          </cell>
        </row>
        <row r="471">
          <cell r="A471" t="str">
            <v>KANAKA_1_UNIT</v>
          </cell>
        </row>
        <row r="472">
          <cell r="A472" t="str">
            <v>KANSAS_6_SOLAR</v>
          </cell>
        </row>
        <row r="473">
          <cell r="A473" t="str">
            <v>KEARNY_7_KY3</v>
          </cell>
        </row>
        <row r="474">
          <cell r="A474" t="str">
            <v>KEKAWK_6_UNIT</v>
          </cell>
        </row>
        <row r="475">
          <cell r="A475" t="str">
            <v>KELSO_2_UNITS</v>
          </cell>
        </row>
        <row r="476">
          <cell r="A476" t="str">
            <v>KELYRG_6_UNIT</v>
          </cell>
        </row>
        <row r="477">
          <cell r="A477" t="str">
            <v>KERKH1_7_UNIT 1</v>
          </cell>
        </row>
        <row r="478">
          <cell r="A478" t="str">
            <v>KERKH1_7_UNIT 3</v>
          </cell>
        </row>
        <row r="479">
          <cell r="A479" t="str">
            <v>KERKH2_7_UNIT 1</v>
          </cell>
        </row>
        <row r="480">
          <cell r="A480" t="str">
            <v>KERMAN_6_SOLAR1</v>
          </cell>
        </row>
        <row r="481">
          <cell r="A481" t="str">
            <v>KERMAN_6_SOLAR2</v>
          </cell>
        </row>
        <row r="482">
          <cell r="A482" t="str">
            <v>KERNFT_1_UNITS</v>
          </cell>
        </row>
        <row r="483">
          <cell r="A483" t="str">
            <v>KERNRG_1_UNITS</v>
          </cell>
        </row>
        <row r="484">
          <cell r="A484" t="str">
            <v>KERRGN_1_UNIT 1</v>
          </cell>
        </row>
        <row r="485">
          <cell r="A485" t="str">
            <v>KILARC_2_UNIT 1</v>
          </cell>
        </row>
        <row r="486">
          <cell r="A486" t="str">
            <v>KINGCO_1_KINGBR</v>
          </cell>
        </row>
        <row r="487">
          <cell r="A487" t="str">
            <v>KINGRV_7_UNIT 1</v>
          </cell>
        </row>
        <row r="488">
          <cell r="A488" t="str">
            <v>KIRKER_7_KELCYN</v>
          </cell>
        </row>
        <row r="489">
          <cell r="A489" t="str">
            <v>KNGBRD_2_SOLAR1</v>
          </cell>
        </row>
        <row r="490">
          <cell r="A490" t="str">
            <v>KNGBRD_2_SOLAR2</v>
          </cell>
        </row>
        <row r="491">
          <cell r="A491" t="str">
            <v>KNGBRG_1_KBSLR1</v>
          </cell>
        </row>
        <row r="492">
          <cell r="A492" t="str">
            <v>KNGBRG_1_KBSLR2</v>
          </cell>
        </row>
        <row r="493">
          <cell r="A493" t="str">
            <v>KNGCTY_6_UNITA1</v>
          </cell>
        </row>
        <row r="494">
          <cell r="A494" t="str">
            <v>KNTSTH_6_SOLAR</v>
          </cell>
        </row>
        <row r="495">
          <cell r="A495" t="str">
            <v>KRAMER_1_SEGS37</v>
          </cell>
        </row>
        <row r="496">
          <cell r="A496" t="str">
            <v>KRAMER_1_SEGSR3</v>
          </cell>
        </row>
        <row r="497">
          <cell r="A497" t="str">
            <v>KRAMER_1_SEGSR4</v>
          </cell>
        </row>
        <row r="498">
          <cell r="A498" t="str">
            <v>KRAMER_2_SEGS89</v>
          </cell>
        </row>
        <row r="499">
          <cell r="A499" t="str">
            <v>KRNCNY_6_UNIT</v>
          </cell>
        </row>
        <row r="500">
          <cell r="A500" t="str">
            <v>LACIEN_2_VENICE</v>
          </cell>
        </row>
        <row r="501">
          <cell r="A501" t="str">
            <v>LAGBEL_2_STG1</v>
          </cell>
        </row>
        <row r="502">
          <cell r="A502" t="str">
            <v>LAGBEL_6_QF</v>
          </cell>
        </row>
        <row r="503">
          <cell r="A503" t="str">
            <v>LAKHDG_6_UNIT 1</v>
          </cell>
        </row>
        <row r="504">
          <cell r="A504" t="str">
            <v>LAKHDG_6_UNIT 2</v>
          </cell>
        </row>
        <row r="505">
          <cell r="A505" t="str">
            <v>LAMONT_1_SOLAR1</v>
          </cell>
        </row>
        <row r="506">
          <cell r="A506" t="str">
            <v>LAMONT_1_SOLAR3</v>
          </cell>
        </row>
        <row r="507">
          <cell r="A507" t="str">
            <v>LAMONT_1_SOLAR4</v>
          </cell>
        </row>
        <row r="508">
          <cell r="A508" t="str">
            <v>LAMONT_1_SOLAR5</v>
          </cell>
        </row>
        <row r="509">
          <cell r="A509" t="str">
            <v>LAPAC_6_UNIT</v>
          </cell>
        </row>
        <row r="510">
          <cell r="A510" t="str">
            <v>LAPLMA_2_UNIT 1</v>
          </cell>
        </row>
        <row r="511">
          <cell r="A511" t="str">
            <v>LAPLMA_2_UNIT 2</v>
          </cell>
        </row>
        <row r="512">
          <cell r="A512" t="str">
            <v>LAPLMA_2_UNIT 3</v>
          </cell>
        </row>
        <row r="513">
          <cell r="A513" t="str">
            <v>LAPLMA_2_UNIT 4</v>
          </cell>
        </row>
        <row r="514">
          <cell r="A514" t="str">
            <v>LARKSP_6_UNIT 1</v>
          </cell>
        </row>
        <row r="515">
          <cell r="A515" t="str">
            <v>LARKSP_6_UNIT 2</v>
          </cell>
        </row>
        <row r="516">
          <cell r="A516" t="str">
            <v>LAROA1_2_UNITA1</v>
          </cell>
        </row>
        <row r="517">
          <cell r="A517" t="str">
            <v>LAROA2_2_UNITA1</v>
          </cell>
        </row>
        <row r="518">
          <cell r="A518" t="str">
            <v>LASSEN_6_UNITS</v>
          </cell>
        </row>
        <row r="519">
          <cell r="A519" t="str">
            <v>LAWRNC_7_SUNYVL</v>
          </cell>
        </row>
        <row r="520">
          <cell r="A520" t="str">
            <v>LEBECS_2_UNITS</v>
          </cell>
        </row>
        <row r="521">
          <cell r="A521" t="str">
            <v>LECEF_1_UNITS</v>
          </cell>
        </row>
        <row r="522">
          <cell r="A522" t="str">
            <v>LEPRFD_1_KANSAS</v>
          </cell>
        </row>
        <row r="523">
          <cell r="A523" t="str">
            <v>LHILLS_6_SOLAR1</v>
          </cell>
        </row>
        <row r="524">
          <cell r="A524" t="str">
            <v>LILIAC_6_SOLAR</v>
          </cell>
        </row>
        <row r="525">
          <cell r="A525" t="str">
            <v>LITLRK_6_SEPV01</v>
          </cell>
        </row>
        <row r="526">
          <cell r="A526" t="str">
            <v>LITLRK_6_SOLAR1</v>
          </cell>
        </row>
        <row r="527">
          <cell r="A527" t="str">
            <v>LITLRK_6_SOLAR2</v>
          </cell>
        </row>
        <row r="528">
          <cell r="A528" t="str">
            <v>LITLRK_6_SOLAR4</v>
          </cell>
        </row>
        <row r="529">
          <cell r="A529" t="str">
            <v>LIVEOK_6_SOLAR</v>
          </cell>
        </row>
        <row r="530">
          <cell r="A530" t="str">
            <v>LIVOAK_1_UNIT 1</v>
          </cell>
        </row>
        <row r="531">
          <cell r="A531" t="str">
            <v>LMBEPK_2_UNITA1</v>
          </cell>
        </row>
        <row r="532">
          <cell r="A532" t="str">
            <v>LMBEPK_2_UNITA2</v>
          </cell>
        </row>
        <row r="533">
          <cell r="A533" t="str">
            <v>LMBEPK_2_UNITA3</v>
          </cell>
        </row>
        <row r="534">
          <cell r="A534" t="str">
            <v>LMEC_1_PL1X3</v>
          </cell>
        </row>
        <row r="535">
          <cell r="A535" t="str">
            <v>LNCSTR_6_CREST</v>
          </cell>
        </row>
        <row r="536">
          <cell r="A536" t="str">
            <v>LOCKFD_1_BEARCK</v>
          </cell>
        </row>
        <row r="537">
          <cell r="A537" t="str">
            <v>LOCKFD_1_KSOLAR</v>
          </cell>
        </row>
        <row r="538">
          <cell r="A538" t="str">
            <v>LODI25_2_UNIT 1</v>
          </cell>
        </row>
        <row r="539">
          <cell r="A539" t="str">
            <v>LODIEC_2_PL1X2</v>
          </cell>
        </row>
        <row r="540">
          <cell r="A540" t="str">
            <v>LOWGAP_1_SUPHR</v>
          </cell>
        </row>
        <row r="541">
          <cell r="A541" t="str">
            <v>LOWGAP_7_QFUNTS</v>
          </cell>
        </row>
        <row r="542">
          <cell r="A542" t="str">
            <v>MALAGA_1_PL1X2</v>
          </cell>
        </row>
        <row r="543">
          <cell r="A543" t="str">
            <v>MALCHQ_7_UNIT 1</v>
          </cell>
        </row>
        <row r="544">
          <cell r="A544" t="str">
            <v>MANZNA_2_WIND</v>
          </cell>
        </row>
        <row r="545">
          <cell r="A545" t="str">
            <v>MARCPW_6_SOLAR1</v>
          </cell>
        </row>
        <row r="546">
          <cell r="A546" t="str">
            <v>MARTIN_1_SUNSET</v>
          </cell>
        </row>
        <row r="547">
          <cell r="A547" t="str">
            <v>MCARTH_6_FRIVRB</v>
          </cell>
        </row>
        <row r="548">
          <cell r="A548" t="str">
            <v>MCCALL_1_QF</v>
          </cell>
        </row>
        <row r="549">
          <cell r="A549" t="str">
            <v>MCSWAN_6_UNITS</v>
          </cell>
        </row>
        <row r="550">
          <cell r="A550" t="str">
            <v>MDFKRL_2_PROJCT</v>
          </cell>
        </row>
        <row r="551">
          <cell r="A551" t="str">
            <v>MENBIO_6_RENEW1</v>
          </cell>
        </row>
        <row r="552">
          <cell r="A552" t="str">
            <v>MENBIO_6_UNIT</v>
          </cell>
        </row>
        <row r="553">
          <cell r="A553" t="str">
            <v>MERCED_1_SOLAR1</v>
          </cell>
        </row>
        <row r="554">
          <cell r="A554" t="str">
            <v>MERCED_1_SOLAR2</v>
          </cell>
        </row>
        <row r="555">
          <cell r="A555" t="str">
            <v>MERCFL_6_UNIT</v>
          </cell>
        </row>
        <row r="556">
          <cell r="A556" t="str">
            <v>MESAP_1_QF</v>
          </cell>
        </row>
        <row r="557">
          <cell r="A557" t="str">
            <v>MESAS_2_QF</v>
          </cell>
        </row>
        <row r="558">
          <cell r="A558" t="str">
            <v>METCLF_1_QF</v>
          </cell>
        </row>
        <row r="559">
          <cell r="A559" t="str">
            <v>METEC_2_PL1X3</v>
          </cell>
        </row>
        <row r="560">
          <cell r="A560" t="str">
            <v>MIDWD_2_WIND1</v>
          </cell>
        </row>
        <row r="561">
          <cell r="A561" t="str">
            <v>MIDWD_2_WIND2</v>
          </cell>
        </row>
        <row r="562">
          <cell r="A562" t="str">
            <v>MIDWD_6_WNDLND</v>
          </cell>
        </row>
        <row r="563">
          <cell r="A563" t="str">
            <v>MIDWD_7_CORAMB</v>
          </cell>
        </row>
        <row r="564">
          <cell r="A564" t="str">
            <v>MIRLOM_2_CORONA</v>
          </cell>
        </row>
        <row r="565">
          <cell r="A565" t="str">
            <v>MIRLOM_2_LNDFL</v>
          </cell>
        </row>
        <row r="566">
          <cell r="A566" t="str">
            <v>MIRLOM_2_MLBBTA</v>
          </cell>
        </row>
        <row r="567">
          <cell r="A567" t="str">
            <v>MIRLOM_2_MLBBTB</v>
          </cell>
        </row>
        <row r="568">
          <cell r="A568" t="str">
            <v>MIRLOM_2_ONTARO</v>
          </cell>
        </row>
        <row r="569">
          <cell r="A569" t="str">
            <v>MIRLOM_2_RTS032</v>
          </cell>
        </row>
        <row r="570">
          <cell r="A570" t="str">
            <v>MIRLOM_2_RTS033</v>
          </cell>
        </row>
        <row r="571">
          <cell r="A571" t="str">
            <v>MIRLOM_2_TEMESC</v>
          </cell>
        </row>
        <row r="572">
          <cell r="A572" t="str">
            <v>MIRLOM_6_DELGEN</v>
          </cell>
        </row>
        <row r="573">
          <cell r="A573" t="str">
            <v>MIRLOM_6_PEAKER</v>
          </cell>
        </row>
        <row r="574">
          <cell r="A574" t="str">
            <v>MIRLOM_7_MWDLKM</v>
          </cell>
        </row>
        <row r="575">
          <cell r="A575" t="str">
            <v>MISSIX_1_QF</v>
          </cell>
        </row>
        <row r="576">
          <cell r="A576" t="str">
            <v>MKTRCK_1_UNIT 1</v>
          </cell>
        </row>
        <row r="577">
          <cell r="A577" t="str">
            <v>MLPTAS_7_QFUNTS</v>
          </cell>
        </row>
        <row r="578">
          <cell r="A578" t="str">
            <v>MNDALY_6_MCGRTH</v>
          </cell>
        </row>
        <row r="579">
          <cell r="A579" t="str">
            <v>MNDALY_7_UNIT 1</v>
          </cell>
        </row>
        <row r="580">
          <cell r="A580" t="str">
            <v>MNDALY_7_UNIT 2</v>
          </cell>
        </row>
        <row r="581">
          <cell r="A581" t="str">
            <v>MNDALY_7_UNIT 3</v>
          </cell>
        </row>
        <row r="582">
          <cell r="A582" t="str">
            <v>MNDOTA_1_SOLAR1</v>
          </cell>
        </row>
        <row r="583">
          <cell r="A583" t="str">
            <v>MNDOTA_1_SOLAR2</v>
          </cell>
        </row>
        <row r="584">
          <cell r="A584" t="str">
            <v>MOJAVE_1_SIPHON</v>
          </cell>
        </row>
        <row r="585">
          <cell r="A585" t="str">
            <v>MOJAVW_2_SOLAR</v>
          </cell>
        </row>
        <row r="586">
          <cell r="A586" t="str">
            <v>MONLTH_6_BOREL</v>
          </cell>
        </row>
        <row r="587">
          <cell r="A587" t="str">
            <v>MONTPH_7_UNITS</v>
          </cell>
        </row>
        <row r="588">
          <cell r="A588" t="str">
            <v>MOORPK_2_CALABS</v>
          </cell>
        </row>
        <row r="589">
          <cell r="A589" t="str">
            <v>MOORPK_6_QF</v>
          </cell>
        </row>
        <row r="590">
          <cell r="A590" t="str">
            <v>MORWD_6_QF</v>
          </cell>
        </row>
        <row r="591">
          <cell r="A591" t="str">
            <v>MOSSLD_1_QF</v>
          </cell>
        </row>
        <row r="592">
          <cell r="A592" t="str">
            <v>MOSSLD_2_PSP1</v>
          </cell>
        </row>
        <row r="593">
          <cell r="A593" t="str">
            <v>MOSSLD_2_PSP2</v>
          </cell>
        </row>
        <row r="594">
          <cell r="A594" t="str">
            <v>MRCHNT_2_PL1X3</v>
          </cell>
        </row>
        <row r="595">
          <cell r="A595" t="str">
            <v>MRGT_6_MEF2</v>
          </cell>
        </row>
        <row r="596">
          <cell r="A596" t="str">
            <v>MRGT_6_MMAREF</v>
          </cell>
        </row>
        <row r="597">
          <cell r="A597" t="str">
            <v>MRLSDS_6_SOLAR1</v>
          </cell>
        </row>
        <row r="598">
          <cell r="A598" t="str">
            <v>MSHGTS_6_MMARLF</v>
          </cell>
        </row>
        <row r="599">
          <cell r="A599" t="str">
            <v>MSOLAR_2_SOLAR1</v>
          </cell>
        </row>
        <row r="600">
          <cell r="A600" t="str">
            <v>MSOLAR_2_SOLAR2</v>
          </cell>
        </row>
        <row r="601">
          <cell r="A601" t="str">
            <v>MSOLAR_2_SOLAR3</v>
          </cell>
        </row>
        <row r="602">
          <cell r="A602" t="str">
            <v>MSSION_2_QF</v>
          </cell>
        </row>
        <row r="603">
          <cell r="A603" t="str">
            <v>MSTANG_2_SOLAR</v>
          </cell>
        </row>
        <row r="604">
          <cell r="A604" t="str">
            <v>MSTANG_2_SOLAR3</v>
          </cell>
        </row>
        <row r="605">
          <cell r="A605" t="str">
            <v>MSTANG_2_SOLAR4</v>
          </cell>
        </row>
        <row r="606">
          <cell r="A606" t="str">
            <v>MTNPOS_1_UNIT</v>
          </cell>
        </row>
        <row r="607">
          <cell r="A607" t="str">
            <v>MTWIND_1_UNIT 1</v>
          </cell>
        </row>
        <row r="608">
          <cell r="A608" t="str">
            <v>MTWIND_1_UNIT 2</v>
          </cell>
        </row>
        <row r="609">
          <cell r="A609" t="str">
            <v>MTWIND_1_UNIT 3</v>
          </cell>
        </row>
        <row r="610">
          <cell r="A610" t="str">
            <v>MURRAY_6_UNIT</v>
          </cell>
        </row>
        <row r="611">
          <cell r="A611" t="str">
            <v>NAROW1_2_UNIT</v>
          </cell>
        </row>
        <row r="612">
          <cell r="A612" t="str">
            <v>NAROW2_2_UNIT</v>
          </cell>
        </row>
        <row r="613">
          <cell r="A613" t="str">
            <v>NAVYII_2_UNITS</v>
          </cell>
        </row>
        <row r="614">
          <cell r="A614" t="str">
            <v>NCPA_7_GP1UN1</v>
          </cell>
        </row>
        <row r="615">
          <cell r="A615" t="str">
            <v>NCPA_7_GP1UN2</v>
          </cell>
        </row>
        <row r="616">
          <cell r="A616" t="str">
            <v>NCPA_7_GP2UN3</v>
          </cell>
        </row>
        <row r="617">
          <cell r="A617" t="str">
            <v>NCPA_7_GP2UN4</v>
          </cell>
        </row>
        <row r="618">
          <cell r="A618" t="str">
            <v>NEENCH_6_SOLAR</v>
          </cell>
        </row>
        <row r="619">
          <cell r="A619" t="str">
            <v>NEWARK_1_QF</v>
          </cell>
        </row>
        <row r="620">
          <cell r="A620" t="str">
            <v>NHOGAN_6_UNITS</v>
          </cell>
        </row>
        <row r="621">
          <cell r="A621" t="str">
            <v>NIMTG_6_NIQF</v>
          </cell>
        </row>
        <row r="622">
          <cell r="A622" t="str">
            <v>NOVATO_6_LNDFL</v>
          </cell>
        </row>
        <row r="623">
          <cell r="A623" t="str">
            <v>NWCSTL_7_UNIT 1</v>
          </cell>
        </row>
        <row r="624">
          <cell r="A624" t="str">
            <v>NZWIND_2_WDSTR5</v>
          </cell>
        </row>
        <row r="625">
          <cell r="A625" t="str">
            <v>NZWIND_6_CALWND</v>
          </cell>
        </row>
        <row r="626">
          <cell r="A626" t="str">
            <v>NZWIND_6_WDSTR</v>
          </cell>
        </row>
        <row r="627">
          <cell r="A627" t="str">
            <v>NZWIND_6_WDSTR2</v>
          </cell>
        </row>
        <row r="628">
          <cell r="A628" t="str">
            <v>NZWIND_6_WDSTR3</v>
          </cell>
        </row>
        <row r="629">
          <cell r="A629" t="str">
            <v>NZWIND_6_WDSTR4</v>
          </cell>
        </row>
        <row r="630">
          <cell r="A630" t="str">
            <v>OAK C_1_EBMUD</v>
          </cell>
        </row>
        <row r="631">
          <cell r="A631" t="str">
            <v>OAK C_7_UNIT 1</v>
          </cell>
        </row>
        <row r="632">
          <cell r="A632" t="str">
            <v>OAK C_7_UNIT 2</v>
          </cell>
        </row>
        <row r="633">
          <cell r="A633" t="str">
            <v>OAK C_7_UNIT 3</v>
          </cell>
        </row>
        <row r="634">
          <cell r="A634" t="str">
            <v>OAK L_1_GTG1</v>
          </cell>
        </row>
        <row r="635">
          <cell r="A635" t="str">
            <v>OAKWD_6_ZEPHWD</v>
          </cell>
        </row>
        <row r="636">
          <cell r="A636" t="str">
            <v>OASIS_6_CREST</v>
          </cell>
        </row>
        <row r="637">
          <cell r="A637" t="str">
            <v>OASIS_6_SOLAR1</v>
          </cell>
        </row>
        <row r="638">
          <cell r="A638" t="str">
            <v>OASIS_6_SOLAR2</v>
          </cell>
        </row>
        <row r="639">
          <cell r="A639" t="str">
            <v>OASIS_6_SOLAR3</v>
          </cell>
        </row>
        <row r="640">
          <cell r="A640" t="str">
            <v>OCTILO_5_WIND</v>
          </cell>
        </row>
        <row r="641">
          <cell r="A641" t="str">
            <v>OGROVE_6_PL1X2</v>
          </cell>
        </row>
        <row r="642">
          <cell r="A642" t="str">
            <v>OILFLD_7_QFUNTS</v>
          </cell>
        </row>
        <row r="643">
          <cell r="A643" t="str">
            <v>OLDRIV_6_BIOGAS</v>
          </cell>
        </row>
        <row r="644">
          <cell r="A644" t="str">
            <v>OLDRV1_6_SOLAR</v>
          </cell>
        </row>
        <row r="645">
          <cell r="A645" t="str">
            <v>OLINDA_2_COYCRK</v>
          </cell>
        </row>
        <row r="646">
          <cell r="A646" t="str">
            <v>OLINDA_2_LNDFL2</v>
          </cell>
        </row>
        <row r="647">
          <cell r="A647" t="str">
            <v>OLINDA_2_QF</v>
          </cell>
        </row>
        <row r="648">
          <cell r="A648" t="str">
            <v>OLINDA_7_LNDFIL</v>
          </cell>
        </row>
        <row r="649">
          <cell r="A649" t="str">
            <v>OLIVEP_1_SOLAR</v>
          </cell>
        </row>
        <row r="650">
          <cell r="A650" t="str">
            <v>OLIVEP_1_SOLAR2</v>
          </cell>
        </row>
        <row r="651">
          <cell r="A651" t="str">
            <v>OLSEN_2_UNIT</v>
          </cell>
        </row>
        <row r="652">
          <cell r="A652" t="str">
            <v>OMAR_2_UNIT 1</v>
          </cell>
        </row>
        <row r="653">
          <cell r="A653" t="str">
            <v>OMAR_2_UNIT 2</v>
          </cell>
        </row>
        <row r="654">
          <cell r="A654" t="str">
            <v>OMAR_2_UNIT 3</v>
          </cell>
        </row>
        <row r="655">
          <cell r="A655" t="str">
            <v>OMAR_2_UNIT 4</v>
          </cell>
        </row>
        <row r="656">
          <cell r="A656" t="str">
            <v>ONLLPP_6_UNITS</v>
          </cell>
        </row>
        <row r="657">
          <cell r="A657" t="str">
            <v>ORLND_6_HIGHLI</v>
          </cell>
        </row>
        <row r="658">
          <cell r="A658" t="str">
            <v>ORLND_6_SOLAR1</v>
          </cell>
        </row>
        <row r="659">
          <cell r="A659" t="str">
            <v>ORMOND_7_UNIT 1</v>
          </cell>
        </row>
        <row r="660">
          <cell r="A660" t="str">
            <v>ORMOND_7_UNIT 2</v>
          </cell>
        </row>
        <row r="661">
          <cell r="A661" t="str">
            <v>OROLOM_1_SOLAR1</v>
          </cell>
        </row>
        <row r="662">
          <cell r="A662" t="str">
            <v>OROLOM_1_SOLAR2</v>
          </cell>
        </row>
        <row r="663">
          <cell r="A663" t="str">
            <v>OROVIL_6_UNIT</v>
          </cell>
        </row>
        <row r="664">
          <cell r="A664" t="str">
            <v>OSO_6_NSPIN</v>
          </cell>
        </row>
        <row r="665">
          <cell r="A665" t="str">
            <v>OTAY_6_LNDFL5</v>
          </cell>
        </row>
        <row r="666">
          <cell r="A666" t="str">
            <v>OTAY_6_LNDFL6</v>
          </cell>
        </row>
        <row r="667">
          <cell r="A667" t="str">
            <v>OTAY_6_PL1X2</v>
          </cell>
        </row>
        <row r="668">
          <cell r="A668" t="str">
            <v>OTAY_6_UNITB1</v>
          </cell>
        </row>
        <row r="669">
          <cell r="A669" t="str">
            <v>OTMESA_2_PL1X3</v>
          </cell>
        </row>
        <row r="670">
          <cell r="A670" t="str">
            <v>OXBOW_6_DRUM</v>
          </cell>
        </row>
        <row r="671">
          <cell r="A671" t="str">
            <v>OXMTN_6_LNDFIL</v>
          </cell>
        </row>
        <row r="672">
          <cell r="A672" t="str">
            <v>PACLUM_6_UNIT</v>
          </cell>
        </row>
        <row r="673">
          <cell r="A673" t="str">
            <v>PADUA_2_ONTARO</v>
          </cell>
        </row>
        <row r="674">
          <cell r="A674" t="str">
            <v>PADUA_2_SOLAR1</v>
          </cell>
        </row>
        <row r="675">
          <cell r="A675" t="str">
            <v>PADUA_6_MWDSDM</v>
          </cell>
        </row>
        <row r="676">
          <cell r="A676" t="str">
            <v>PADUA_6_QF</v>
          </cell>
        </row>
        <row r="677">
          <cell r="A677" t="str">
            <v>PADUA_7_SDIMAS</v>
          </cell>
        </row>
        <row r="678">
          <cell r="A678" t="str">
            <v>PAIGES_6_SOLAR</v>
          </cell>
        </row>
        <row r="679">
          <cell r="A679" t="str">
            <v>PALALT_7_COBUG</v>
          </cell>
        </row>
        <row r="680">
          <cell r="A680" t="str">
            <v>PALOMR_2_PL1X3</v>
          </cell>
        </row>
        <row r="681">
          <cell r="A681" t="str">
            <v>PANDOL_6_UNIT</v>
          </cell>
        </row>
        <row r="682">
          <cell r="A682" t="str">
            <v>PANSEA_1_PANARO</v>
          </cell>
        </row>
        <row r="683">
          <cell r="A683" t="str">
            <v>PARDEB_6_UNITS</v>
          </cell>
        </row>
        <row r="684">
          <cell r="A684" t="str">
            <v>PBLOSM_2_SOLAR</v>
          </cell>
        </row>
        <row r="685">
          <cell r="A685" t="str">
            <v>PEABDY_2_LNDFIL</v>
          </cell>
        </row>
        <row r="686">
          <cell r="A686" t="str">
            <v>PEABDY_2_LNDFL1</v>
          </cell>
        </row>
        <row r="687">
          <cell r="A687" t="str">
            <v>PEARBL_2_NSPIN</v>
          </cell>
        </row>
        <row r="688">
          <cell r="A688" t="str">
            <v>PEORIA_1_SOLAR</v>
          </cell>
        </row>
        <row r="689">
          <cell r="A689" t="str">
            <v>PGCC_1_PDRP02</v>
          </cell>
        </row>
        <row r="690">
          <cell r="A690" t="str">
            <v>PGCC_1_PDRP04</v>
          </cell>
        </row>
        <row r="691">
          <cell r="A691" t="str">
            <v>PGCC_1_PDRP05</v>
          </cell>
        </row>
        <row r="692">
          <cell r="A692" t="str">
            <v>PGEB_2_PDRP01</v>
          </cell>
        </row>
        <row r="693">
          <cell r="A693" t="str">
            <v>PGEB_2_PDRP02</v>
          </cell>
        </row>
        <row r="694">
          <cell r="A694" t="str">
            <v>PGEB_2_PDRP03</v>
          </cell>
        </row>
        <row r="695">
          <cell r="A695" t="str">
            <v>PGEB_2_PDRP04</v>
          </cell>
        </row>
        <row r="696">
          <cell r="A696" t="str">
            <v>PGEB_2_PDRP05</v>
          </cell>
        </row>
        <row r="697">
          <cell r="A697" t="str">
            <v>PGEB_2_PDRP06</v>
          </cell>
        </row>
        <row r="698">
          <cell r="A698" t="str">
            <v>PGEB_2_PDRP07</v>
          </cell>
        </row>
        <row r="699">
          <cell r="A699" t="str">
            <v>PGEB_2_PDRP08</v>
          </cell>
        </row>
        <row r="700">
          <cell r="A700" t="str">
            <v>PGEB_2_PDRP09</v>
          </cell>
        </row>
        <row r="701">
          <cell r="A701" t="str">
            <v>PGEB_2_PDRP10</v>
          </cell>
        </row>
        <row r="702">
          <cell r="A702" t="str">
            <v>PGEB_2_RDRR08</v>
          </cell>
        </row>
        <row r="703">
          <cell r="A703" t="str">
            <v>PGF1_2_PDRP03</v>
          </cell>
        </row>
        <row r="704">
          <cell r="A704" t="str">
            <v>PGF1_2_PDRP04</v>
          </cell>
        </row>
        <row r="705">
          <cell r="A705" t="str">
            <v>PGF1_2_PDRP07</v>
          </cell>
        </row>
        <row r="706">
          <cell r="A706" t="str">
            <v>PGF1_2_PDRP08</v>
          </cell>
        </row>
        <row r="707">
          <cell r="A707" t="str">
            <v>PGF1_2_PDRP09</v>
          </cell>
        </row>
        <row r="708">
          <cell r="A708" t="str">
            <v>PGF1_2_PDRP10</v>
          </cell>
        </row>
        <row r="709">
          <cell r="A709" t="str">
            <v>PGF1_2_PDRP11</v>
          </cell>
        </row>
        <row r="710">
          <cell r="A710" t="str">
            <v>PGF1_2_RDRR05</v>
          </cell>
        </row>
        <row r="711">
          <cell r="A711" t="str">
            <v>PGF1_2_RDRR06</v>
          </cell>
        </row>
        <row r="712">
          <cell r="A712" t="str">
            <v>PGFG_1_PDRP03</v>
          </cell>
        </row>
        <row r="713">
          <cell r="A713" t="str">
            <v>PGFG_1_PDRP04</v>
          </cell>
        </row>
        <row r="714">
          <cell r="A714" t="str">
            <v>PGFG_1_PDRP05</v>
          </cell>
        </row>
        <row r="715">
          <cell r="A715" t="str">
            <v>PGFG_1_PDRP06</v>
          </cell>
        </row>
        <row r="716">
          <cell r="A716" t="str">
            <v>PGHB_6_PDRP01</v>
          </cell>
        </row>
        <row r="717">
          <cell r="A717" t="str">
            <v>PGHB_6_PDRP02</v>
          </cell>
        </row>
        <row r="718">
          <cell r="A718" t="str">
            <v>PGKN_2_PDRP02</v>
          </cell>
        </row>
        <row r="719">
          <cell r="A719" t="str">
            <v>PGKN_2_RDRR03</v>
          </cell>
        </row>
        <row r="720">
          <cell r="A720" t="str">
            <v>PGNB_2_PDRP01</v>
          </cell>
        </row>
        <row r="721">
          <cell r="A721" t="str">
            <v>PGNB_2_PDRP02</v>
          </cell>
        </row>
        <row r="722">
          <cell r="A722" t="str">
            <v>PGNB_2_PDRP03</v>
          </cell>
        </row>
        <row r="723">
          <cell r="A723" t="str">
            <v>PGNB_2_PDRP04</v>
          </cell>
        </row>
        <row r="724">
          <cell r="A724" t="str">
            <v>PGNB_2_RDRR01</v>
          </cell>
        </row>
        <row r="725">
          <cell r="A725" t="str">
            <v>PGNC_1_PDRP01</v>
          </cell>
        </row>
        <row r="726">
          <cell r="A726" t="str">
            <v>PGNP_2_PDRP02</v>
          </cell>
        </row>
        <row r="727">
          <cell r="A727" t="str">
            <v>PGNP_2_PDRP03</v>
          </cell>
        </row>
        <row r="728">
          <cell r="A728" t="str">
            <v>PGNP_2_RDRR01</v>
          </cell>
        </row>
        <row r="729">
          <cell r="A729" t="str">
            <v>PGNP_2_RDRR09</v>
          </cell>
        </row>
        <row r="730">
          <cell r="A730" t="str">
            <v>PGP2_2_PDRP01</v>
          </cell>
        </row>
        <row r="731">
          <cell r="A731" t="str">
            <v>PGP2_2_PDRP05</v>
          </cell>
        </row>
        <row r="732">
          <cell r="A732" t="str">
            <v>PGP2_2_PDRP06</v>
          </cell>
        </row>
        <row r="733">
          <cell r="A733" t="str">
            <v>PGP2_2_PDRP07</v>
          </cell>
        </row>
        <row r="734">
          <cell r="A734" t="str">
            <v>PGP2_2_PDRP08</v>
          </cell>
        </row>
        <row r="735">
          <cell r="A735" t="str">
            <v>PGP2_2_PDRP10</v>
          </cell>
        </row>
        <row r="736">
          <cell r="A736" t="str">
            <v>PGSB_1_PDRP02</v>
          </cell>
        </row>
        <row r="737">
          <cell r="A737" t="str">
            <v>PGSB_1_PDRP04</v>
          </cell>
        </row>
        <row r="738">
          <cell r="A738" t="str">
            <v>PGSB_1_PDRP06</v>
          </cell>
        </row>
        <row r="739">
          <cell r="A739" t="str">
            <v>PGSB_1_PDRP08</v>
          </cell>
        </row>
        <row r="740">
          <cell r="A740" t="str">
            <v>PGSB_1_PDRP09</v>
          </cell>
        </row>
        <row r="741">
          <cell r="A741" t="str">
            <v>PGSB_1_PDRP10</v>
          </cell>
        </row>
        <row r="742">
          <cell r="A742" t="str">
            <v>PGSB_1_PDRP11</v>
          </cell>
        </row>
        <row r="743">
          <cell r="A743" t="str">
            <v>PGSB_1_PDRP12</v>
          </cell>
        </row>
        <row r="744">
          <cell r="A744" t="str">
            <v>PGSB_1_PDRP13</v>
          </cell>
        </row>
        <row r="745">
          <cell r="A745" t="str">
            <v>PGSB_1_PDRP14</v>
          </cell>
        </row>
        <row r="746">
          <cell r="A746" t="str">
            <v>PGSB_1_RDRR05</v>
          </cell>
        </row>
        <row r="747">
          <cell r="A747" t="str">
            <v>PGSF_2_PDRP03</v>
          </cell>
        </row>
        <row r="748">
          <cell r="A748" t="str">
            <v>PGSF_2_PDRP04</v>
          </cell>
        </row>
        <row r="749">
          <cell r="A749" t="str">
            <v>PGSF_2_PDRP06</v>
          </cell>
        </row>
        <row r="750">
          <cell r="A750" t="str">
            <v>PGSF_2_PDRP07</v>
          </cell>
        </row>
        <row r="751">
          <cell r="A751" t="str">
            <v>PGSF_2_PDRP08</v>
          </cell>
        </row>
        <row r="752">
          <cell r="A752" t="str">
            <v>PGSF_2_PDRP09</v>
          </cell>
        </row>
        <row r="753">
          <cell r="A753" t="str">
            <v>PGSF_2_PDRP10</v>
          </cell>
        </row>
        <row r="754">
          <cell r="A754" t="str">
            <v>PGSF_2_PDRP11</v>
          </cell>
        </row>
        <row r="755">
          <cell r="A755" t="str">
            <v>PGSF_2_PDRP12</v>
          </cell>
        </row>
        <row r="756">
          <cell r="A756" t="str">
            <v>PGSI_1_PDRP01</v>
          </cell>
        </row>
        <row r="757">
          <cell r="A757" t="str">
            <v>PGSI_1_PDRP02</v>
          </cell>
        </row>
        <row r="758">
          <cell r="A758" t="str">
            <v>PGSI_1_RDRR01</v>
          </cell>
        </row>
        <row r="759">
          <cell r="A759" t="str">
            <v>PGST_2_PDRP01</v>
          </cell>
        </row>
        <row r="760">
          <cell r="A760" t="str">
            <v>PGST_2_PDRP03</v>
          </cell>
        </row>
        <row r="761">
          <cell r="A761" t="str">
            <v>PGST_2_RDRR02</v>
          </cell>
        </row>
        <row r="762">
          <cell r="A762" t="str">
            <v>PGZP_2_PDRP02</v>
          </cell>
        </row>
        <row r="763">
          <cell r="A763" t="str">
            <v>PGZP_2_PDRP03</v>
          </cell>
        </row>
        <row r="764">
          <cell r="A764" t="str">
            <v>PGZP_2_RDRR01</v>
          </cell>
        </row>
        <row r="765">
          <cell r="A765" t="str">
            <v>PGZP_2_RDRR02</v>
          </cell>
        </row>
        <row r="766">
          <cell r="A766" t="str">
            <v>PGZP_2_RDRR03</v>
          </cell>
        </row>
        <row r="767">
          <cell r="A767" t="str">
            <v>PGZP_2_RDRR06</v>
          </cell>
        </row>
        <row r="768">
          <cell r="A768" t="str">
            <v>PHOENX_1_UNIT</v>
          </cell>
        </row>
        <row r="769">
          <cell r="A769" t="str">
            <v>PINFLT_7_UNITS</v>
          </cell>
        </row>
        <row r="770">
          <cell r="A770" t="str">
            <v>PIOPIC_2_CTG1</v>
          </cell>
        </row>
        <row r="771">
          <cell r="A771" t="str">
            <v>PIOPIC_2_CTG2</v>
          </cell>
        </row>
        <row r="772">
          <cell r="A772" t="str">
            <v>PIOPIC_2_CTG3</v>
          </cell>
        </row>
        <row r="773">
          <cell r="A773" t="str">
            <v>PIT1_6_FRIVRA</v>
          </cell>
        </row>
        <row r="774">
          <cell r="A774" t="str">
            <v>PIT1_7_UNIT 1</v>
          </cell>
        </row>
        <row r="775">
          <cell r="A775" t="str">
            <v>PIT1_7_UNIT 2</v>
          </cell>
        </row>
        <row r="776">
          <cell r="A776" t="str">
            <v>PIT3_7_PL1X3</v>
          </cell>
        </row>
        <row r="777">
          <cell r="A777" t="str">
            <v>PIT4_7_PL1X2</v>
          </cell>
        </row>
        <row r="778">
          <cell r="A778" t="str">
            <v>PIT5_7_PL1X2</v>
          </cell>
        </row>
        <row r="779">
          <cell r="A779" t="str">
            <v>PIT5_7_PL3X4</v>
          </cell>
        </row>
        <row r="780">
          <cell r="A780" t="str">
            <v>PIT5_7_QFUNTS</v>
          </cell>
        </row>
        <row r="781">
          <cell r="A781" t="str">
            <v>PIT6_7_UNIT 1</v>
          </cell>
        </row>
        <row r="782">
          <cell r="A782" t="str">
            <v>PIT6_7_UNIT 2</v>
          </cell>
        </row>
        <row r="783">
          <cell r="A783" t="str">
            <v>PIT7_7_UNIT 1</v>
          </cell>
        </row>
        <row r="784">
          <cell r="A784" t="str">
            <v>PIT7_7_UNIT 2</v>
          </cell>
        </row>
        <row r="785">
          <cell r="A785" t="str">
            <v>PLACVL_1_CHILIB</v>
          </cell>
        </row>
        <row r="786">
          <cell r="A786" t="str">
            <v>PLACVL_1_RCKCRE</v>
          </cell>
        </row>
        <row r="787">
          <cell r="A787" t="str">
            <v>PLAINV_6_BSOLAR</v>
          </cell>
        </row>
        <row r="788">
          <cell r="A788" t="str">
            <v>PLAINV_6_DSOLAR</v>
          </cell>
        </row>
        <row r="789">
          <cell r="A789" t="str">
            <v>PLAINV_6_NLRSR1</v>
          </cell>
        </row>
        <row r="790">
          <cell r="A790" t="str">
            <v>PLAINV_6_SOLAR3</v>
          </cell>
        </row>
        <row r="791">
          <cell r="A791" t="str">
            <v>PLAINV_6_SOLARC</v>
          </cell>
        </row>
        <row r="792">
          <cell r="A792" t="str">
            <v>PLSNTG_7_LNCLND</v>
          </cell>
        </row>
        <row r="793">
          <cell r="A793" t="str">
            <v>PMDLET_6_SOLAR1</v>
          </cell>
        </row>
        <row r="794">
          <cell r="A794" t="str">
            <v>PMPJCK_1_RB2SLR</v>
          </cell>
        </row>
        <row r="795">
          <cell r="A795" t="str">
            <v>PMPJCK_1_SOLAR1</v>
          </cell>
        </row>
        <row r="796">
          <cell r="A796" t="str">
            <v>PMPJCK_1_SOLAR2</v>
          </cell>
        </row>
        <row r="797">
          <cell r="A797" t="str">
            <v>PNCHEG_2_PL1X4</v>
          </cell>
        </row>
        <row r="798">
          <cell r="A798" t="str">
            <v>PNCHPP_1_PL1X2</v>
          </cell>
        </row>
        <row r="799">
          <cell r="A799" t="str">
            <v>PNOCHE_1_PL1X2</v>
          </cell>
        </row>
        <row r="800">
          <cell r="A800" t="str">
            <v>PNOCHE_1_UNITA1</v>
          </cell>
        </row>
        <row r="801">
          <cell r="A801" t="str">
            <v>POEPH_7_UNIT 1</v>
          </cell>
        </row>
        <row r="802">
          <cell r="A802" t="str">
            <v>POEPH_7_UNIT 2</v>
          </cell>
        </row>
        <row r="803">
          <cell r="A803" t="str">
            <v>POTTER_6_UNITS</v>
          </cell>
        </row>
        <row r="804">
          <cell r="A804" t="str">
            <v>POTTER_7_VECINO</v>
          </cell>
        </row>
        <row r="805">
          <cell r="A805" t="str">
            <v>PRIMM_2_SOLAR1</v>
          </cell>
        </row>
        <row r="806">
          <cell r="A806" t="str">
            <v>PSWEET_1_STCRUZ</v>
          </cell>
        </row>
        <row r="807">
          <cell r="A807" t="str">
            <v>PSWEET_7_QFUNTS</v>
          </cell>
        </row>
        <row r="808">
          <cell r="A808" t="str">
            <v>PTLOMA_6_NTCCGN</v>
          </cell>
        </row>
        <row r="809">
          <cell r="A809" t="str">
            <v>PTLOMA_6_NTCQF</v>
          </cell>
        </row>
        <row r="810">
          <cell r="A810" t="str">
            <v>PUTHCR_1_SOLAR1</v>
          </cell>
        </row>
        <row r="811">
          <cell r="A811" t="str">
            <v>PWEST_1_UNIT</v>
          </cell>
        </row>
        <row r="812">
          <cell r="A812" t="str">
            <v>RCKCRK_7_UNIT 1</v>
          </cell>
        </row>
        <row r="813">
          <cell r="A813" t="str">
            <v>RCKCRK_7_UNIT 2</v>
          </cell>
        </row>
        <row r="814">
          <cell r="A814" t="str">
            <v>RDWAY_1_CREST</v>
          </cell>
        </row>
        <row r="815">
          <cell r="A815" t="str">
            <v>RECTOR_2_CREST</v>
          </cell>
        </row>
        <row r="816">
          <cell r="A816" t="str">
            <v>RECTOR_2_KAWEAH</v>
          </cell>
        </row>
        <row r="817">
          <cell r="A817" t="str">
            <v>RECTOR_2_KAWH 1</v>
          </cell>
        </row>
        <row r="818">
          <cell r="A818" t="str">
            <v>RECTOR_2_QF</v>
          </cell>
        </row>
        <row r="819">
          <cell r="A819" t="str">
            <v>RECTOR_7_TULARE</v>
          </cell>
        </row>
        <row r="820">
          <cell r="A820" t="str">
            <v>REDBLF_6_UNIT</v>
          </cell>
        </row>
        <row r="821">
          <cell r="A821" t="str">
            <v>REDMAN_2_SOLAR</v>
          </cell>
        </row>
        <row r="822">
          <cell r="A822" t="str">
            <v>REDOND_7_UNIT 5</v>
          </cell>
        </row>
        <row r="823">
          <cell r="A823" t="str">
            <v>REDOND_7_UNIT 6</v>
          </cell>
        </row>
        <row r="824">
          <cell r="A824" t="str">
            <v>REDOND_7_UNIT 7</v>
          </cell>
        </row>
        <row r="825">
          <cell r="A825" t="str">
            <v>REDOND_7_UNIT 8</v>
          </cell>
        </row>
        <row r="826">
          <cell r="A826" t="str">
            <v>REEDLY_6_SOLAR</v>
          </cell>
        </row>
        <row r="827">
          <cell r="A827" t="str">
            <v>RENWD_1_QF</v>
          </cell>
        </row>
        <row r="828">
          <cell r="A828" t="str">
            <v>RHONDO_2_QF</v>
          </cell>
        </row>
        <row r="829">
          <cell r="A829" t="str">
            <v>RHONDO_6_PUENTE</v>
          </cell>
        </row>
        <row r="830">
          <cell r="A830" t="str">
            <v>RICHMN_7_BAYENV</v>
          </cell>
        </row>
        <row r="831">
          <cell r="A831" t="str">
            <v>RIOBRV_6_UNIT 1</v>
          </cell>
        </row>
        <row r="832">
          <cell r="A832" t="str">
            <v>RIOOSO_1_QF</v>
          </cell>
        </row>
        <row r="833">
          <cell r="A833" t="str">
            <v>RNDMTN_2_SLSPHY1</v>
          </cell>
        </row>
        <row r="834">
          <cell r="A834" t="str">
            <v>ROLLIN_6_UNIT</v>
          </cell>
        </row>
        <row r="835">
          <cell r="A835" t="str">
            <v>ROSMDW_2_WIND1</v>
          </cell>
        </row>
        <row r="836">
          <cell r="A836" t="str">
            <v>ROSMND_6_SOLAR</v>
          </cell>
        </row>
        <row r="837">
          <cell r="A837" t="str">
            <v>RSMSLR_6_SOLAR1</v>
          </cell>
        </row>
        <row r="838">
          <cell r="A838" t="str">
            <v>RSMSLR_6_SOLAR2</v>
          </cell>
        </row>
        <row r="839">
          <cell r="A839" t="str">
            <v>RTEDDY_2_SOLAR1</v>
          </cell>
        </row>
        <row r="840">
          <cell r="A840" t="str">
            <v>RTEDDY_2_SOLAR2</v>
          </cell>
        </row>
        <row r="841">
          <cell r="A841" t="str">
            <v>RTREE_2_WIND1</v>
          </cell>
        </row>
        <row r="842">
          <cell r="A842" t="str">
            <v>RTREE_2_WIND2</v>
          </cell>
        </row>
        <row r="843">
          <cell r="A843" t="str">
            <v>RTREE_2_WIND3</v>
          </cell>
        </row>
        <row r="844">
          <cell r="A844" t="str">
            <v>RUSCTY_2_UNITS</v>
          </cell>
        </row>
        <row r="845">
          <cell r="A845" t="str">
            <v>RVRVEW_1_UNITA1</v>
          </cell>
        </row>
        <row r="846">
          <cell r="A846" t="str">
            <v>RVSIDE_2_RERCU3</v>
          </cell>
        </row>
        <row r="847">
          <cell r="A847" t="str">
            <v>RVSIDE_2_RERCU4</v>
          </cell>
        </row>
        <row r="848">
          <cell r="A848" t="str">
            <v>RVSIDE_6_RERCU1</v>
          </cell>
        </row>
        <row r="849">
          <cell r="A849" t="str">
            <v>RVSIDE_6_RERCU2</v>
          </cell>
        </row>
        <row r="850">
          <cell r="A850" t="str">
            <v>RVSIDE_6_SOLAR1</v>
          </cell>
        </row>
        <row r="851">
          <cell r="A851" t="str">
            <v>RVSIDE_6_SPRING</v>
          </cell>
        </row>
        <row r="852">
          <cell r="A852" t="str">
            <v>S_RITA_6_SOLAR1</v>
          </cell>
        </row>
        <row r="853">
          <cell r="A853" t="str">
            <v>SALIRV_2_UNIT</v>
          </cell>
        </row>
        <row r="854">
          <cell r="A854" t="str">
            <v>SALTSP_7_UNITS</v>
          </cell>
        </row>
        <row r="855">
          <cell r="A855" t="str">
            <v>SAMPSN_6_KELCO1</v>
          </cell>
        </row>
        <row r="856">
          <cell r="A856" t="str">
            <v>SANDLT_2_SUNITS</v>
          </cell>
        </row>
        <row r="857">
          <cell r="A857" t="str">
            <v>SANITR_6_UNITS</v>
          </cell>
        </row>
        <row r="858">
          <cell r="A858" t="str">
            <v>SANLOB_1_LNDFIL</v>
          </cell>
        </row>
        <row r="859">
          <cell r="A859" t="str">
            <v>SANTFG_7_UNITS</v>
          </cell>
        </row>
        <row r="860">
          <cell r="A860" t="str">
            <v>SANTGO_2_LNDFL1</v>
          </cell>
        </row>
        <row r="861">
          <cell r="A861" t="str">
            <v>SANTGO_2_MABBT1</v>
          </cell>
        </row>
        <row r="862">
          <cell r="A862" t="str">
            <v>SANWD_1_QF</v>
          </cell>
        </row>
        <row r="863">
          <cell r="A863" t="str">
            <v>SAUGUS_2_TOLAND</v>
          </cell>
        </row>
        <row r="864">
          <cell r="A864" t="str">
            <v>SAUGUS_6_MWDFTH</v>
          </cell>
        </row>
        <row r="865">
          <cell r="A865" t="str">
            <v>SAUGUS_6_PTCHGN</v>
          </cell>
        </row>
        <row r="866">
          <cell r="A866" t="str">
            <v>SAUGUS_6_QF</v>
          </cell>
        </row>
        <row r="867">
          <cell r="A867" t="str">
            <v>SAUGUS_7_CHIQCN</v>
          </cell>
        </row>
        <row r="868">
          <cell r="A868" t="str">
            <v>SAUGUS_7_LOPEZ</v>
          </cell>
        </row>
        <row r="869">
          <cell r="A869" t="str">
            <v>SBERDO_2_PSP3</v>
          </cell>
        </row>
        <row r="870">
          <cell r="A870" t="str">
            <v>SBERDO_2_PSP4</v>
          </cell>
        </row>
        <row r="871">
          <cell r="A871" t="str">
            <v>SBERDO_2_QF</v>
          </cell>
        </row>
        <row r="872">
          <cell r="A872" t="str">
            <v>SBERDO_2_REDLND</v>
          </cell>
        </row>
        <row r="873">
          <cell r="A873" t="str">
            <v>SBERDO_2_RTS005</v>
          </cell>
        </row>
        <row r="874">
          <cell r="A874" t="str">
            <v>SBERDO_2_RTS007</v>
          </cell>
        </row>
        <row r="875">
          <cell r="A875" t="str">
            <v>SBERDO_2_RTS011</v>
          </cell>
        </row>
        <row r="876">
          <cell r="A876" t="str">
            <v>SBERDO_2_RTS013</v>
          </cell>
        </row>
        <row r="877">
          <cell r="A877" t="str">
            <v>SBERDO_2_RTS016</v>
          </cell>
        </row>
        <row r="878">
          <cell r="A878" t="str">
            <v>SBERDO_2_RTS048</v>
          </cell>
        </row>
        <row r="879">
          <cell r="A879" t="str">
            <v>SBERDO_2_SNTANA</v>
          </cell>
        </row>
        <row r="880">
          <cell r="A880" t="str">
            <v>SBERDO_6_MILLCK</v>
          </cell>
        </row>
        <row r="881">
          <cell r="A881" t="str">
            <v>SCEC_1_PDRP03</v>
          </cell>
        </row>
        <row r="882">
          <cell r="A882" t="str">
            <v>SCEC_1_PDRP26</v>
          </cell>
        </row>
        <row r="883">
          <cell r="A883" t="str">
            <v>SCEC_1_PDRP27</v>
          </cell>
        </row>
        <row r="884">
          <cell r="A884" t="str">
            <v>SCEC_1_PDRP28</v>
          </cell>
        </row>
        <row r="885">
          <cell r="A885" t="str">
            <v>SCEC_1_PDRP29</v>
          </cell>
        </row>
        <row r="886">
          <cell r="A886" t="str">
            <v>SCEC_1_PDRP30</v>
          </cell>
        </row>
        <row r="887">
          <cell r="A887" t="str">
            <v>SCEC_1_PDRP31</v>
          </cell>
        </row>
        <row r="888">
          <cell r="A888" t="str">
            <v>SCEC_1_PDRP32</v>
          </cell>
        </row>
        <row r="889">
          <cell r="A889" t="str">
            <v>SCEC_1_PDRP33</v>
          </cell>
        </row>
        <row r="890">
          <cell r="A890" t="str">
            <v>SCEC_1_PDRP36</v>
          </cell>
        </row>
        <row r="891">
          <cell r="A891" t="str">
            <v>SCEC_1_PDRP37</v>
          </cell>
        </row>
        <row r="892">
          <cell r="A892" t="str">
            <v>SCEC_1_PDRP38</v>
          </cell>
        </row>
        <row r="893">
          <cell r="A893" t="str">
            <v>SCEC_1_PDRP39</v>
          </cell>
        </row>
        <row r="894">
          <cell r="A894" t="str">
            <v>SCEN_6_PDRP01</v>
          </cell>
        </row>
        <row r="895">
          <cell r="A895" t="str">
            <v>SCEN_6_PDRP17</v>
          </cell>
        </row>
        <row r="896">
          <cell r="A896" t="str">
            <v>SCEN_6_PDRP18</v>
          </cell>
        </row>
        <row r="897">
          <cell r="A897" t="str">
            <v>SCEN_6_PDRP19</v>
          </cell>
        </row>
        <row r="898">
          <cell r="A898" t="str">
            <v>SCEN_6_PDRP20</v>
          </cell>
        </row>
        <row r="899">
          <cell r="A899" t="str">
            <v>SCEW_2_PDRP01</v>
          </cell>
        </row>
        <row r="900">
          <cell r="A900" t="str">
            <v>SCEW_2_PDRP04</v>
          </cell>
        </row>
        <row r="901">
          <cell r="A901" t="str">
            <v>SCEW_2_PDRP05</v>
          </cell>
        </row>
        <row r="902">
          <cell r="A902" t="str">
            <v>SCEW_2_PDRP15</v>
          </cell>
        </row>
        <row r="903">
          <cell r="A903" t="str">
            <v>SCEW_2_PDRP16</v>
          </cell>
        </row>
        <row r="904">
          <cell r="A904" t="str">
            <v>SCEW_2_PDRP17</v>
          </cell>
        </row>
        <row r="905">
          <cell r="A905" t="str">
            <v>SCEW_2_PDRP18</v>
          </cell>
        </row>
        <row r="906">
          <cell r="A906" t="str">
            <v>SCEW_2_PDRP19</v>
          </cell>
        </row>
        <row r="907">
          <cell r="A907" t="str">
            <v>SCEW_2_PDRP20</v>
          </cell>
        </row>
        <row r="908">
          <cell r="A908" t="str">
            <v>SCEW_2_PDRP21</v>
          </cell>
        </row>
        <row r="909">
          <cell r="A909" t="str">
            <v>SCEW_2_PDRP24</v>
          </cell>
        </row>
        <row r="910">
          <cell r="A910" t="str">
            <v>SCEW_2_PDRP25</v>
          </cell>
        </row>
        <row r="911">
          <cell r="A911" t="str">
            <v>SCEW_2_PDRP26</v>
          </cell>
        </row>
        <row r="912">
          <cell r="A912" t="str">
            <v>SCHD_1_PDRP11</v>
          </cell>
        </row>
        <row r="913">
          <cell r="A913" t="str">
            <v>SCHD_1_PDRP12</v>
          </cell>
        </row>
        <row r="914">
          <cell r="A914" t="str">
            <v>SCHD_1_PDRP15</v>
          </cell>
        </row>
        <row r="915">
          <cell r="A915" t="str">
            <v>SCHLTE_1_PL1X3</v>
          </cell>
        </row>
        <row r="916">
          <cell r="A916" t="str">
            <v>SCHNDR_1_FIVPTS</v>
          </cell>
        </row>
        <row r="917">
          <cell r="A917" t="str">
            <v>SCHNDR_1_WSTSDE</v>
          </cell>
        </row>
        <row r="918">
          <cell r="A918" t="str">
            <v>SCLD_1_PDRP08</v>
          </cell>
        </row>
        <row r="919">
          <cell r="A919" t="str">
            <v>SCLD_1_PDRP10</v>
          </cell>
        </row>
        <row r="920">
          <cell r="A920" t="str">
            <v>SCNW_6_PDRP10</v>
          </cell>
        </row>
        <row r="921">
          <cell r="A921" t="str">
            <v>SCNW_6_PDRP11</v>
          </cell>
        </row>
        <row r="922">
          <cell r="A922" t="str">
            <v>SCNW_6_PDRP12</v>
          </cell>
        </row>
        <row r="923">
          <cell r="A923" t="str">
            <v>SCNW_6_PDRP15</v>
          </cell>
        </row>
        <row r="924">
          <cell r="A924" t="str">
            <v>SDG1_1_PDRP01</v>
          </cell>
        </row>
        <row r="925">
          <cell r="A925" t="str">
            <v>SDG1_1_PDRP02</v>
          </cell>
        </row>
        <row r="926">
          <cell r="A926" t="str">
            <v>SDG1_1_PDRP03</v>
          </cell>
        </row>
        <row r="927">
          <cell r="A927" t="str">
            <v>SDG1_1_PDRP04</v>
          </cell>
        </row>
        <row r="928">
          <cell r="A928" t="str">
            <v>SDG1_1_PDRP05</v>
          </cell>
        </row>
        <row r="929">
          <cell r="A929" t="str">
            <v>SDG1_1_PDRP06</v>
          </cell>
        </row>
        <row r="930">
          <cell r="A930" t="str">
            <v>SDG1_1_PDRP07</v>
          </cell>
        </row>
        <row r="931">
          <cell r="A931" t="str">
            <v>SDG1_1_PDRP08</v>
          </cell>
        </row>
        <row r="932">
          <cell r="A932" t="str">
            <v>SDG1_1_PDRP09</v>
          </cell>
        </row>
        <row r="933">
          <cell r="A933" t="str">
            <v>SDG1_1_PDRP10</v>
          </cell>
        </row>
        <row r="934">
          <cell r="A934" t="str">
            <v>SDG1_1_PDRP11</v>
          </cell>
        </row>
        <row r="935">
          <cell r="A935" t="str">
            <v>SDG1_1_PDRP14</v>
          </cell>
        </row>
        <row r="936">
          <cell r="A936" t="str">
            <v>SDG1_1_PDRP15</v>
          </cell>
        </row>
        <row r="937">
          <cell r="A937" t="str">
            <v>SDG1_1_PDRP16</v>
          </cell>
        </row>
        <row r="938">
          <cell r="A938" t="str">
            <v>SDG1_1_PDRP17</v>
          </cell>
        </row>
        <row r="939">
          <cell r="A939" t="str">
            <v>SDG1_1_PDRP18</v>
          </cell>
        </row>
        <row r="940">
          <cell r="A940" t="str">
            <v>SDG1_1_PDRP19</v>
          </cell>
        </row>
        <row r="941">
          <cell r="A941" t="str">
            <v>SEARLS_7_ARGUS</v>
          </cell>
        </row>
        <row r="942">
          <cell r="A942" t="str">
            <v>SEGS_1_SR2SL2</v>
          </cell>
        </row>
        <row r="943">
          <cell r="A943" t="str">
            <v>SENTNL_2_CTG1</v>
          </cell>
        </row>
        <row r="944">
          <cell r="A944" t="str">
            <v>SENTNL_2_CTG2</v>
          </cell>
        </row>
        <row r="945">
          <cell r="A945" t="str">
            <v>SENTNL_2_CTG3</v>
          </cell>
        </row>
        <row r="946">
          <cell r="A946" t="str">
            <v>SENTNL_2_CTG4</v>
          </cell>
        </row>
        <row r="947">
          <cell r="A947" t="str">
            <v>SENTNL_2_CTG5</v>
          </cell>
        </row>
        <row r="948">
          <cell r="A948" t="str">
            <v>SENTNL_2_CTG6</v>
          </cell>
        </row>
        <row r="949">
          <cell r="A949" t="str">
            <v>SENTNL_2_CTG7</v>
          </cell>
        </row>
        <row r="950">
          <cell r="A950" t="str">
            <v>SENTNL_2_CTG8</v>
          </cell>
        </row>
        <row r="951">
          <cell r="A951" t="str">
            <v>SGREGY_6_SANGER</v>
          </cell>
        </row>
        <row r="952">
          <cell r="A952" t="str">
            <v>SHUTLE_6_CREST</v>
          </cell>
        </row>
        <row r="953">
          <cell r="A953" t="str">
            <v>SIERRA_1_UNITS</v>
          </cell>
        </row>
        <row r="954">
          <cell r="A954" t="str">
            <v>SISQUC_1_SMARIA</v>
          </cell>
        </row>
        <row r="955">
          <cell r="A955" t="str">
            <v>SKERN_6_SOLAR1</v>
          </cell>
        </row>
        <row r="956">
          <cell r="A956" t="str">
            <v>SKERN_6_SOLAR2</v>
          </cell>
        </row>
        <row r="957">
          <cell r="A957" t="str">
            <v>SLST13_2_SOLAR1</v>
          </cell>
        </row>
        <row r="958">
          <cell r="A958" t="str">
            <v>SLSTR1_2_SOLAR1</v>
          </cell>
        </row>
        <row r="959">
          <cell r="A959" t="str">
            <v>SLSTR2_2_SOLAR2</v>
          </cell>
        </row>
        <row r="960">
          <cell r="A960" t="str">
            <v>SLUISP_2_UNITS</v>
          </cell>
        </row>
        <row r="961">
          <cell r="A961" t="str">
            <v>SLYCRK_1_UNIT 1</v>
          </cell>
        </row>
        <row r="962">
          <cell r="A962" t="str">
            <v>SMPRIP_1_SMPSON</v>
          </cell>
        </row>
        <row r="963">
          <cell r="A963" t="str">
            <v>SMRCOS_6_LNDFIL</v>
          </cell>
        </row>
        <row r="964">
          <cell r="A964" t="str">
            <v>SMUDGO_7_UNIT 1</v>
          </cell>
        </row>
        <row r="965">
          <cell r="A965" t="str">
            <v>SNCLRA_2_HOWLNG</v>
          </cell>
        </row>
        <row r="966">
          <cell r="A966" t="str">
            <v>SNCLRA_2_SPRHYD</v>
          </cell>
        </row>
        <row r="967">
          <cell r="A967" t="str">
            <v>SNCLRA_2_UNIT1</v>
          </cell>
        </row>
        <row r="968">
          <cell r="A968" t="str">
            <v>SNCLRA_6_OXGEN</v>
          </cell>
        </row>
        <row r="969">
          <cell r="A969" t="str">
            <v>SNCLRA_6_PROCGN</v>
          </cell>
        </row>
        <row r="970">
          <cell r="A970" t="str">
            <v>SNCLRA_6_QF</v>
          </cell>
        </row>
        <row r="971">
          <cell r="A971" t="str">
            <v>SNCLRA_6_WILLMT</v>
          </cell>
        </row>
        <row r="972">
          <cell r="A972" t="str">
            <v>SNDBAR_7_UNIT 1</v>
          </cell>
        </row>
        <row r="973">
          <cell r="A973" t="str">
            <v>SNMALF_6_UNITS</v>
          </cell>
        </row>
        <row r="974">
          <cell r="A974" t="str">
            <v>SOUTH_2_UNIT</v>
          </cell>
        </row>
        <row r="975">
          <cell r="A975" t="str">
            <v>SPAULD_6_UNIT 3</v>
          </cell>
        </row>
        <row r="976">
          <cell r="A976" t="str">
            <v>SPAULD_6_UNIT12</v>
          </cell>
        </row>
        <row r="977">
          <cell r="A977" t="str">
            <v>SPBURN_2_UNIT 1</v>
          </cell>
        </row>
        <row r="978">
          <cell r="A978" t="str">
            <v>SPBURN_7_SNOWMT</v>
          </cell>
        </row>
        <row r="979">
          <cell r="A979" t="str">
            <v>SPI LI_2_UNIT 1</v>
          </cell>
        </row>
        <row r="980">
          <cell r="A980" t="str">
            <v>SPIAND_1_ANDSN2</v>
          </cell>
        </row>
        <row r="981">
          <cell r="A981" t="str">
            <v>SPICER_1_UNITS</v>
          </cell>
        </row>
        <row r="982">
          <cell r="A982" t="str">
            <v>SPIFBD_1_PL1X2</v>
          </cell>
        </row>
        <row r="983">
          <cell r="A983" t="str">
            <v>SPQUIN_6_SRPCQU</v>
          </cell>
        </row>
        <row r="984">
          <cell r="A984" t="str">
            <v>SPRGAP_1_UNIT 1</v>
          </cell>
        </row>
        <row r="985">
          <cell r="A985" t="str">
            <v>SPRGVL_2_CREST</v>
          </cell>
        </row>
        <row r="986">
          <cell r="A986" t="str">
            <v>SPRGVL_2_QF</v>
          </cell>
        </row>
        <row r="987">
          <cell r="A987" t="str">
            <v>SPRGVL_2_TULE</v>
          </cell>
        </row>
        <row r="988">
          <cell r="A988" t="str">
            <v>SPRGVL_2_TULESC</v>
          </cell>
        </row>
        <row r="989">
          <cell r="A989" t="str">
            <v>SRINTL_6_UNIT</v>
          </cell>
        </row>
        <row r="990">
          <cell r="A990" t="str">
            <v>STANIS_7_UNIT 1</v>
          </cell>
        </row>
        <row r="991">
          <cell r="A991" t="str">
            <v>STAUFF_1_UNIT</v>
          </cell>
        </row>
        <row r="992">
          <cell r="A992" t="str">
            <v>STIGCT_2_LODI</v>
          </cell>
        </row>
        <row r="993">
          <cell r="A993" t="str">
            <v>STNRES_1_UNIT</v>
          </cell>
        </row>
        <row r="994">
          <cell r="A994" t="str">
            <v>STOILS_1_UNITS</v>
          </cell>
        </row>
        <row r="995">
          <cell r="A995" t="str">
            <v>STOREY_2_MDRCH2</v>
          </cell>
        </row>
        <row r="996">
          <cell r="A996" t="str">
            <v>STOREY_2_MDRCH3</v>
          </cell>
        </row>
        <row r="997">
          <cell r="A997" t="str">
            <v>STOREY_2_MDRCH4</v>
          </cell>
        </row>
        <row r="998">
          <cell r="A998" t="str">
            <v>STOREY_7_MDRCHW</v>
          </cell>
        </row>
        <row r="999">
          <cell r="A999" t="str">
            <v>STROUD_6_SOLAR</v>
          </cell>
        </row>
        <row r="1000">
          <cell r="A1000" t="str">
            <v>SUNRIS_2_PL1X3</v>
          </cell>
        </row>
        <row r="1001">
          <cell r="A1001" t="str">
            <v>SUNSET_2_UNITS</v>
          </cell>
        </row>
        <row r="1002">
          <cell r="A1002" t="str">
            <v>SUNSHN_2_LNDFL</v>
          </cell>
        </row>
        <row r="1003">
          <cell r="A1003" t="str">
            <v>SUTTER_2_PL1X3</v>
          </cell>
        </row>
        <row r="1004">
          <cell r="A1004" t="str">
            <v>SYCAMR_2_UNIT 1</v>
          </cell>
        </row>
        <row r="1005">
          <cell r="A1005" t="str">
            <v>SYCAMR_2_UNIT 2</v>
          </cell>
        </row>
        <row r="1006">
          <cell r="A1006" t="str">
            <v>SYCAMR_2_UNIT 3</v>
          </cell>
        </row>
        <row r="1007">
          <cell r="A1007" t="str">
            <v>SYCAMR_2_UNIT 4</v>
          </cell>
        </row>
        <row r="1008">
          <cell r="A1008" t="str">
            <v>TANHIL_6_SOLART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urces"/>
      <sheetName val="Other"/>
      <sheetName val="Lists"/>
      <sheetName val="Sheet1"/>
      <sheetName val="PRM For Annual RA"/>
      <sheetName val="Flexible RA Capacity"/>
    </sheetNames>
    <sheetDataSet>
      <sheetData sheetId="0" refreshError="1"/>
      <sheetData sheetId="1" refreshError="1"/>
      <sheetData sheetId="2">
        <row r="2">
          <cell r="A2" t="str">
            <v>Monthly</v>
          </cell>
        </row>
        <row r="3">
          <cell r="A3" t="str">
            <v>Annual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gelica Sindelar" id="{2858C81D-DF8D-42D8-8651-A2C1EAB9460B}" userId="Angelica Sindelar" providerId="None"/>
  <person displayName="Angelica Sindelar" id="{B74D8434-B265-4EE5-ADAD-6050301C789A}" userId="S::Angelica.Sindelar@sce.com::36237d5a-cb09-4e4a-acf9-39c9c6cebae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0" dT="2020-09-03T06:19:11.43" personId="{B74D8434-B265-4EE5-ADAD-6050301C789A}" id="{74A3F8A7-5D37-49E5-B99E-CA89625A8AA6}">
    <text>Contract ending in 06/2022, so August NQC is 0.</text>
  </threadedComment>
  <threadedComment ref="X40" dT="2021-06-13T20:46:56.84" personId="{2858C81D-DF8D-42D8-8651-A2C1EAB9460B}" id="{0A611998-1C63-4CC6-B253-BED1BE39F001}">
    <text>Used to be 100 MW</text>
  </threadedComment>
  <threadedComment ref="X41" dT="2021-06-13T20:48:25.33" personId="{2858C81D-DF8D-42D8-8651-A2C1EAB9460B}" id="{F5FA93BE-305B-4EAA-92A2-1EE6C4EF4056}">
    <text>Used to be 100 MW</text>
  </threadedComment>
  <threadedComment ref="X43" dT="2021-06-13T20:49:45.99" personId="{2858C81D-DF8D-42D8-8651-A2C1EAB9460B}" id="{D1E2A4CB-C824-496A-B6D3-978658E7608B}">
    <text>Used to be 10 MW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30" dT="2020-09-03T06:21:41.71" personId="{B74D8434-B265-4EE5-ADAD-6050301C789A}" id="{8C00162B-3047-4A36-BE03-D70894E7A877}">
    <text>Contract ending 03/2023, so NQC for August is 0.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5F46E-C4EA-4264-AA6D-A21972F87237}">
  <sheetPr>
    <pageSetUpPr fitToPage="1"/>
  </sheetPr>
  <dimension ref="A1:AI44"/>
  <sheetViews>
    <sheetView tabSelected="1" zoomScale="90" zoomScaleNormal="90" workbookViewId="0">
      <selection activeCell="C30" sqref="C30"/>
    </sheetView>
  </sheetViews>
  <sheetFormatPr defaultRowHeight="12.75" x14ac:dyDescent="0.35"/>
  <cols>
    <col min="1" max="1" width="19.265625" style="186" customWidth="1"/>
    <col min="2" max="2" width="24.265625" style="186" customWidth="1"/>
    <col min="3" max="6" width="9.3984375" style="186" customWidth="1"/>
    <col min="7" max="7" width="9.59765625" style="186" customWidth="1"/>
    <col min="8" max="8" width="10.59765625" style="186" customWidth="1"/>
    <col min="9" max="9" width="10.59765625" style="188" customWidth="1"/>
    <col min="10" max="10" width="10.73046875" style="186" customWidth="1"/>
    <col min="11" max="11" width="10.3984375" style="186" customWidth="1"/>
    <col min="12" max="12" width="10" style="186" customWidth="1"/>
    <col min="13" max="13" width="10.3984375" style="186" customWidth="1"/>
    <col min="14" max="14" width="11.1328125" style="186" customWidth="1"/>
    <col min="15" max="15" width="16.265625" style="186" bestFit="1" customWidth="1"/>
    <col min="16" max="16" width="12.3984375" style="186" customWidth="1"/>
    <col min="17" max="17" width="11.73046875" style="186" customWidth="1"/>
    <col min="18" max="19" width="15.3984375" style="186" customWidth="1"/>
    <col min="20" max="20" width="10.86328125" style="186" customWidth="1"/>
    <col min="21" max="21" width="19.73046875" style="186" customWidth="1"/>
    <col min="22" max="22" width="9.06640625" style="186"/>
    <col min="23" max="23" width="9.86328125" style="186" customWidth="1"/>
    <col min="24" max="33" width="9.06640625" style="186"/>
    <col min="34" max="34" width="13.86328125" style="186" bestFit="1" customWidth="1"/>
    <col min="35" max="16384" width="9.06640625" style="186"/>
  </cols>
  <sheetData>
    <row r="1" spans="1:35" x14ac:dyDescent="0.35">
      <c r="H1" s="187" t="s">
        <v>246</v>
      </c>
    </row>
    <row r="2" spans="1:35" ht="13.15" x14ac:dyDescent="0.4">
      <c r="A2" s="189" t="s">
        <v>247</v>
      </c>
      <c r="B2" s="190" t="s">
        <v>248</v>
      </c>
      <c r="C2" s="191"/>
      <c r="D2" s="191"/>
      <c r="E2" s="191"/>
      <c r="F2" s="192"/>
      <c r="G2" s="192"/>
      <c r="H2" s="192"/>
    </row>
    <row r="3" spans="1:35" ht="39.4" x14ac:dyDescent="0.4">
      <c r="A3" s="193" t="s">
        <v>249</v>
      </c>
      <c r="B3" s="193" t="s">
        <v>4</v>
      </c>
      <c r="C3" s="194">
        <v>44562</v>
      </c>
      <c r="D3" s="194">
        <v>44593</v>
      </c>
      <c r="E3" s="194">
        <v>44621</v>
      </c>
      <c r="F3" s="194">
        <v>44652</v>
      </c>
      <c r="G3" s="194">
        <v>44682</v>
      </c>
      <c r="H3" s="194">
        <v>44713</v>
      </c>
      <c r="I3" s="194">
        <v>44743</v>
      </c>
      <c r="J3" s="194">
        <v>44774</v>
      </c>
      <c r="K3" s="194">
        <v>44805</v>
      </c>
      <c r="L3" s="194">
        <v>44835</v>
      </c>
      <c r="M3" s="194">
        <v>44866</v>
      </c>
      <c r="N3" s="194">
        <v>44896</v>
      </c>
      <c r="O3" s="193" t="s">
        <v>5</v>
      </c>
      <c r="P3" s="193" t="s">
        <v>6</v>
      </c>
      <c r="Q3" s="195" t="s">
        <v>250</v>
      </c>
      <c r="R3" s="193" t="s">
        <v>8</v>
      </c>
      <c r="S3" s="193" t="s">
        <v>9</v>
      </c>
      <c r="T3" s="196"/>
      <c r="X3" s="197"/>
      <c r="Y3" s="197"/>
      <c r="Z3" s="197"/>
    </row>
    <row r="4" spans="1:35" ht="13.15" x14ac:dyDescent="0.4">
      <c r="A4" s="193"/>
      <c r="B4" s="193"/>
      <c r="C4" s="193"/>
      <c r="D4" s="193"/>
      <c r="E4" s="193"/>
      <c r="F4" s="198">
        <f t="shared" ref="F4:N4" si="0">SUM(F5:F25)</f>
        <v>1520.9699999999998</v>
      </c>
      <c r="G4" s="198">
        <f t="shared" si="0"/>
        <v>1286.8300000000002</v>
      </c>
      <c r="H4" s="198">
        <f t="shared" si="0"/>
        <v>1270.1300000000001</v>
      </c>
      <c r="I4" s="198">
        <f t="shared" si="0"/>
        <v>1263.27</v>
      </c>
      <c r="J4" s="198">
        <f t="shared" si="0"/>
        <v>1260.69</v>
      </c>
      <c r="K4" s="198">
        <f t="shared" si="0"/>
        <v>1265.8200000000002</v>
      </c>
      <c r="L4" s="198">
        <f t="shared" si="0"/>
        <v>1288.05</v>
      </c>
      <c r="M4" s="198">
        <f t="shared" si="0"/>
        <v>1302.27</v>
      </c>
      <c r="N4" s="198">
        <f t="shared" si="0"/>
        <v>1311.02</v>
      </c>
      <c r="O4" s="193"/>
      <c r="P4" s="193"/>
      <c r="Q4" s="193"/>
      <c r="R4" s="193"/>
      <c r="S4" s="193"/>
      <c r="T4" s="196"/>
      <c r="U4" s="199" t="s">
        <v>251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</row>
    <row r="5" spans="1:35" ht="13.15" x14ac:dyDescent="0.4">
      <c r="A5" s="200" t="s">
        <v>252</v>
      </c>
      <c r="B5" s="201" t="s">
        <v>253</v>
      </c>
      <c r="C5" s="202">
        <v>46.7</v>
      </c>
      <c r="D5" s="202">
        <v>45.9</v>
      </c>
      <c r="E5" s="202">
        <v>45</v>
      </c>
      <c r="F5" s="202">
        <v>45.6</v>
      </c>
      <c r="G5" s="203">
        <v>0</v>
      </c>
      <c r="H5" s="203">
        <v>0</v>
      </c>
      <c r="I5" s="203">
        <v>0</v>
      </c>
      <c r="J5" s="203">
        <v>0</v>
      </c>
      <c r="K5" s="203">
        <v>0</v>
      </c>
      <c r="L5" s="203">
        <v>0</v>
      </c>
      <c r="M5" s="203">
        <v>0</v>
      </c>
      <c r="N5" s="203">
        <v>0</v>
      </c>
      <c r="O5" s="202" t="s">
        <v>294</v>
      </c>
      <c r="P5" s="202">
        <f t="shared" ref="P5:P20" si="1">IF(O5="CAISO System","0.00",J5)</f>
        <v>0</v>
      </c>
      <c r="Q5" s="202">
        <f t="shared" ref="Q5:Q20" si="2">IFERROR(INDEX($AH$6:$AH$20,MATCH(B5,$U$6:$U$19,0)),"")</f>
        <v>1</v>
      </c>
      <c r="R5" s="204">
        <v>42125</v>
      </c>
      <c r="S5" s="205">
        <v>44681</v>
      </c>
      <c r="T5" s="206"/>
      <c r="V5" s="207">
        <v>44562</v>
      </c>
      <c r="W5" s="208">
        <v>44593</v>
      </c>
      <c r="X5" s="207">
        <v>44621</v>
      </c>
      <c r="Y5" s="207">
        <v>44652</v>
      </c>
      <c r="Z5" s="208">
        <v>44682</v>
      </c>
      <c r="AA5" s="207">
        <v>44713</v>
      </c>
      <c r="AB5" s="207">
        <v>44743</v>
      </c>
      <c r="AC5" s="208">
        <v>44774</v>
      </c>
      <c r="AD5" s="207">
        <v>44805</v>
      </c>
      <c r="AE5" s="207">
        <v>44835</v>
      </c>
      <c r="AF5" s="208">
        <v>44866</v>
      </c>
      <c r="AG5" s="207">
        <v>44896</v>
      </c>
      <c r="AH5" s="209" t="s">
        <v>254</v>
      </c>
    </row>
    <row r="6" spans="1:35" x14ac:dyDescent="0.35">
      <c r="A6" s="200" t="s">
        <v>255</v>
      </c>
      <c r="B6" s="201" t="s">
        <v>256</v>
      </c>
      <c r="C6" s="202">
        <v>46.7</v>
      </c>
      <c r="D6" s="202">
        <v>47.7</v>
      </c>
      <c r="E6" s="202">
        <v>47.7</v>
      </c>
      <c r="F6" s="202">
        <v>45.6</v>
      </c>
      <c r="G6" s="203">
        <v>0</v>
      </c>
      <c r="H6" s="203">
        <v>0</v>
      </c>
      <c r="I6" s="203">
        <v>0</v>
      </c>
      <c r="J6" s="203">
        <v>0</v>
      </c>
      <c r="K6" s="203">
        <v>0</v>
      </c>
      <c r="L6" s="203">
        <v>0</v>
      </c>
      <c r="M6" s="203">
        <v>0</v>
      </c>
      <c r="N6" s="203">
        <v>0</v>
      </c>
      <c r="O6" s="202" t="s">
        <v>294</v>
      </c>
      <c r="P6" s="202">
        <f t="shared" si="1"/>
        <v>0</v>
      </c>
      <c r="Q6" s="202">
        <f t="shared" si="2"/>
        <v>1</v>
      </c>
      <c r="R6" s="204">
        <v>42125</v>
      </c>
      <c r="S6" s="205">
        <v>44681</v>
      </c>
      <c r="T6" s="206"/>
      <c r="U6" s="210" t="s">
        <v>253</v>
      </c>
      <c r="V6" s="211">
        <v>43</v>
      </c>
      <c r="W6" s="211">
        <v>43.7</v>
      </c>
      <c r="X6" s="211">
        <v>42.3</v>
      </c>
      <c r="Y6" s="211">
        <v>42</v>
      </c>
      <c r="Z6" s="212">
        <v>0</v>
      </c>
      <c r="AA6" s="212">
        <v>0</v>
      </c>
      <c r="AB6" s="212">
        <v>0</v>
      </c>
      <c r="AC6" s="212">
        <v>0</v>
      </c>
      <c r="AD6" s="212">
        <v>0</v>
      </c>
      <c r="AE6" s="212">
        <v>0</v>
      </c>
      <c r="AF6" s="212">
        <v>0</v>
      </c>
      <c r="AG6" s="212">
        <v>0</v>
      </c>
      <c r="AH6" s="213">
        <v>1</v>
      </c>
    </row>
    <row r="7" spans="1:35" x14ac:dyDescent="0.35">
      <c r="A7" s="200" t="s">
        <v>257</v>
      </c>
      <c r="B7" s="201" t="s">
        <v>258</v>
      </c>
      <c r="C7" s="202">
        <v>46.84</v>
      </c>
      <c r="D7" s="202">
        <v>46.06</v>
      </c>
      <c r="E7" s="202">
        <v>45.5</v>
      </c>
      <c r="F7" s="202">
        <v>45.2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3">
        <v>0</v>
      </c>
      <c r="N7" s="203">
        <v>0</v>
      </c>
      <c r="O7" s="202" t="s">
        <v>89</v>
      </c>
      <c r="P7" s="202" t="str">
        <f t="shared" si="1"/>
        <v>0.00</v>
      </c>
      <c r="Q7" s="202">
        <f t="shared" si="2"/>
        <v>1</v>
      </c>
      <c r="R7" s="204">
        <v>42125</v>
      </c>
      <c r="S7" s="214">
        <v>44681</v>
      </c>
      <c r="T7" s="215"/>
      <c r="U7" s="210" t="s">
        <v>256</v>
      </c>
      <c r="V7" s="211">
        <v>45</v>
      </c>
      <c r="W7" s="211">
        <v>45</v>
      </c>
      <c r="X7" s="211">
        <v>45</v>
      </c>
      <c r="Y7" s="211">
        <v>45</v>
      </c>
      <c r="Z7" s="212">
        <v>0</v>
      </c>
      <c r="AA7" s="212">
        <v>0</v>
      </c>
      <c r="AB7" s="212">
        <v>0</v>
      </c>
      <c r="AC7" s="212">
        <v>0</v>
      </c>
      <c r="AD7" s="212">
        <v>0</v>
      </c>
      <c r="AE7" s="212">
        <v>0</v>
      </c>
      <c r="AF7" s="212">
        <v>0</v>
      </c>
      <c r="AG7" s="212">
        <v>0</v>
      </c>
      <c r="AH7" s="213">
        <v>1</v>
      </c>
    </row>
    <row r="8" spans="1:35" x14ac:dyDescent="0.35">
      <c r="A8" s="200" t="s">
        <v>259</v>
      </c>
      <c r="B8" s="201" t="s">
        <v>260</v>
      </c>
      <c r="C8" s="202">
        <v>202.49</v>
      </c>
      <c r="D8" s="202">
        <v>202.49</v>
      </c>
      <c r="E8" s="202">
        <v>200.6</v>
      </c>
      <c r="F8" s="202">
        <v>197.53</v>
      </c>
      <c r="G8" s="202">
        <v>196.71</v>
      </c>
      <c r="H8" s="202">
        <v>192.92</v>
      </c>
      <c r="I8" s="202">
        <v>191.45</v>
      </c>
      <c r="J8" s="202">
        <v>192.29</v>
      </c>
      <c r="K8" s="202">
        <v>193.74</v>
      </c>
      <c r="L8" s="202">
        <v>197.14</v>
      </c>
      <c r="M8" s="202">
        <v>200.73</v>
      </c>
      <c r="N8" s="202">
        <v>202.03</v>
      </c>
      <c r="O8" s="202" t="s">
        <v>288</v>
      </c>
      <c r="P8" s="202">
        <f t="shared" si="1"/>
        <v>192.29</v>
      </c>
      <c r="Q8" s="202">
        <f t="shared" si="2"/>
        <v>1</v>
      </c>
      <c r="R8" s="204">
        <v>41395</v>
      </c>
      <c r="S8" s="204">
        <v>45046</v>
      </c>
      <c r="T8" s="215"/>
      <c r="U8" s="210" t="s">
        <v>258</v>
      </c>
      <c r="V8" s="211">
        <v>46.84</v>
      </c>
      <c r="W8" s="211">
        <v>46.06</v>
      </c>
      <c r="X8" s="211">
        <v>45.5</v>
      </c>
      <c r="Y8" s="211">
        <v>45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3">
        <v>1</v>
      </c>
    </row>
    <row r="9" spans="1:35" x14ac:dyDescent="0.35">
      <c r="A9" s="200" t="s">
        <v>259</v>
      </c>
      <c r="B9" s="201" t="s">
        <v>261</v>
      </c>
      <c r="C9" s="202">
        <v>201.61</v>
      </c>
      <c r="D9" s="202">
        <v>201.63</v>
      </c>
      <c r="E9" s="202">
        <v>199.72</v>
      </c>
      <c r="F9" s="202">
        <v>196.7</v>
      </c>
      <c r="G9" s="202">
        <v>195.93</v>
      </c>
      <c r="H9" s="202">
        <v>192.14</v>
      </c>
      <c r="I9" s="202">
        <v>190.76</v>
      </c>
      <c r="J9" s="202">
        <v>191.53</v>
      </c>
      <c r="K9" s="202">
        <v>192.9</v>
      </c>
      <c r="L9" s="202">
        <v>195.94</v>
      </c>
      <c r="M9" s="202">
        <v>199.73</v>
      </c>
      <c r="N9" s="202">
        <v>201.15</v>
      </c>
      <c r="O9" s="202" t="s">
        <v>288</v>
      </c>
      <c r="P9" s="202">
        <f t="shared" si="1"/>
        <v>191.53</v>
      </c>
      <c r="Q9" s="202">
        <f t="shared" si="2"/>
        <v>1</v>
      </c>
      <c r="R9" s="216">
        <v>41395</v>
      </c>
      <c r="S9" s="204">
        <v>45046</v>
      </c>
      <c r="T9" s="215"/>
      <c r="U9" s="201" t="s">
        <v>260</v>
      </c>
      <c r="V9" s="211">
        <v>202.494</v>
      </c>
      <c r="W9" s="211">
        <v>202.49</v>
      </c>
      <c r="X9" s="211">
        <v>200.6</v>
      </c>
      <c r="Y9" s="211">
        <v>197.53</v>
      </c>
      <c r="Z9" s="211">
        <v>196.714</v>
      </c>
      <c r="AA9" s="211">
        <v>192.916</v>
      </c>
      <c r="AB9" s="211">
        <v>191.453</v>
      </c>
      <c r="AC9" s="211">
        <v>192.28800000000001</v>
      </c>
      <c r="AD9" s="211">
        <v>193.73500000000001</v>
      </c>
      <c r="AE9" s="211">
        <v>197.13900000000001</v>
      </c>
      <c r="AF9" s="211">
        <v>200.72900000000001</v>
      </c>
      <c r="AG9" s="211">
        <v>202.02799999999999</v>
      </c>
      <c r="AH9" s="213">
        <v>1</v>
      </c>
      <c r="AI9" s="197"/>
    </row>
    <row r="10" spans="1:35" x14ac:dyDescent="0.35">
      <c r="A10" s="200" t="s">
        <v>259</v>
      </c>
      <c r="B10" s="201" t="s">
        <v>262</v>
      </c>
      <c r="C10" s="202">
        <v>201.2</v>
      </c>
      <c r="D10" s="202">
        <v>201.2</v>
      </c>
      <c r="E10" s="202">
        <v>199.3</v>
      </c>
      <c r="F10" s="202">
        <v>196.28</v>
      </c>
      <c r="G10" s="202">
        <v>195.58</v>
      </c>
      <c r="H10" s="202">
        <v>191.4</v>
      </c>
      <c r="I10" s="202">
        <v>190</v>
      </c>
      <c r="J10" s="202">
        <v>190.77</v>
      </c>
      <c r="K10" s="202">
        <v>192.21</v>
      </c>
      <c r="L10" s="202">
        <v>195.74</v>
      </c>
      <c r="M10" s="202">
        <v>199.32</v>
      </c>
      <c r="N10" s="202">
        <v>200.73</v>
      </c>
      <c r="O10" s="202" t="s">
        <v>288</v>
      </c>
      <c r="P10" s="202">
        <f t="shared" si="1"/>
        <v>190.77</v>
      </c>
      <c r="Q10" s="202">
        <f t="shared" si="2"/>
        <v>1</v>
      </c>
      <c r="R10" s="204">
        <v>41395</v>
      </c>
      <c r="S10" s="204">
        <v>45046</v>
      </c>
      <c r="T10" s="215"/>
      <c r="U10" s="201" t="s">
        <v>261</v>
      </c>
      <c r="V10" s="211">
        <v>201.61199999999999</v>
      </c>
      <c r="W10" s="211">
        <v>201.63</v>
      </c>
      <c r="X10" s="211">
        <v>199.72</v>
      </c>
      <c r="Y10" s="211">
        <v>196.7</v>
      </c>
      <c r="Z10" s="211">
        <v>195.929</v>
      </c>
      <c r="AA10" s="211">
        <v>192.142</v>
      </c>
      <c r="AB10" s="211">
        <v>190.756</v>
      </c>
      <c r="AC10" s="211">
        <v>191.53</v>
      </c>
      <c r="AD10" s="211">
        <v>192.89699999999999</v>
      </c>
      <c r="AE10" s="211">
        <v>195.941</v>
      </c>
      <c r="AF10" s="211">
        <v>199.72800000000001</v>
      </c>
      <c r="AG10" s="211">
        <v>201.149</v>
      </c>
      <c r="AH10" s="213">
        <v>1</v>
      </c>
    </row>
    <row r="11" spans="1:35" x14ac:dyDescent="0.35">
      <c r="A11" s="200" t="s">
        <v>259</v>
      </c>
      <c r="B11" s="201" t="s">
        <v>263</v>
      </c>
      <c r="C11" s="202">
        <v>203.09</v>
      </c>
      <c r="D11" s="202">
        <v>203.09</v>
      </c>
      <c r="E11" s="202">
        <v>201.2</v>
      </c>
      <c r="F11" s="202">
        <v>198.12</v>
      </c>
      <c r="G11" s="202">
        <v>197.48</v>
      </c>
      <c r="H11" s="202">
        <v>192.76</v>
      </c>
      <c r="I11" s="202">
        <v>191.33</v>
      </c>
      <c r="J11" s="202">
        <v>192.12</v>
      </c>
      <c r="K11" s="202">
        <v>193.54</v>
      </c>
      <c r="L11" s="202">
        <v>197.58</v>
      </c>
      <c r="M11" s="202">
        <v>201.24</v>
      </c>
      <c r="N11" s="202">
        <v>202.63</v>
      </c>
      <c r="O11" s="202" t="s">
        <v>288</v>
      </c>
      <c r="P11" s="202">
        <f t="shared" si="1"/>
        <v>192.12</v>
      </c>
      <c r="Q11" s="202">
        <f t="shared" si="2"/>
        <v>1</v>
      </c>
      <c r="R11" s="216">
        <v>41395</v>
      </c>
      <c r="S11" s="204">
        <v>45046</v>
      </c>
      <c r="T11" s="215"/>
      <c r="U11" s="217" t="s">
        <v>262</v>
      </c>
      <c r="V11" s="211">
        <v>201.2</v>
      </c>
      <c r="W11" s="211">
        <v>201.2</v>
      </c>
      <c r="X11" s="211">
        <v>199.3</v>
      </c>
      <c r="Y11" s="211">
        <v>196.28399999999999</v>
      </c>
      <c r="Z11" s="211">
        <v>195.57499999999999</v>
      </c>
      <c r="AA11" s="211">
        <v>191.404</v>
      </c>
      <c r="AB11" s="211">
        <v>190.00299999999999</v>
      </c>
      <c r="AC11" s="211">
        <v>190.77</v>
      </c>
      <c r="AD11" s="211">
        <v>192.20699999999999</v>
      </c>
      <c r="AE11" s="211">
        <v>195.74100000000001</v>
      </c>
      <c r="AF11" s="211">
        <v>199.321</v>
      </c>
      <c r="AG11" s="211">
        <v>200.732</v>
      </c>
      <c r="AH11" s="213">
        <v>1</v>
      </c>
    </row>
    <row r="12" spans="1:35" x14ac:dyDescent="0.35">
      <c r="A12" s="200" t="s">
        <v>264</v>
      </c>
      <c r="B12" s="201" t="s">
        <v>265</v>
      </c>
      <c r="C12" s="202">
        <v>17.46</v>
      </c>
      <c r="D12" s="202">
        <v>17.55</v>
      </c>
      <c r="E12" s="202">
        <v>17.41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2" t="s">
        <v>294</v>
      </c>
      <c r="P12" s="202">
        <f t="shared" si="1"/>
        <v>0</v>
      </c>
      <c r="Q12" s="202" t="str">
        <f t="shared" si="2"/>
        <v/>
      </c>
      <c r="R12" s="204">
        <v>42278</v>
      </c>
      <c r="S12" s="214">
        <v>44651</v>
      </c>
      <c r="T12" s="215"/>
      <c r="U12" s="217" t="s">
        <v>263</v>
      </c>
      <c r="V12" s="211">
        <v>203.09399999999999</v>
      </c>
      <c r="W12" s="211">
        <v>203.09</v>
      </c>
      <c r="X12" s="211">
        <v>201.2</v>
      </c>
      <c r="Y12" s="211">
        <v>198.12</v>
      </c>
      <c r="Z12" s="211">
        <v>197.47800000000001</v>
      </c>
      <c r="AA12" s="211">
        <v>192.76300000000001</v>
      </c>
      <c r="AB12" s="211">
        <v>191.333</v>
      </c>
      <c r="AC12" s="211">
        <v>192.124</v>
      </c>
      <c r="AD12" s="211">
        <v>193.54300000000001</v>
      </c>
      <c r="AE12" s="211">
        <v>197.58199999999999</v>
      </c>
      <c r="AF12" s="211">
        <v>201.24299999999999</v>
      </c>
      <c r="AG12" s="211">
        <v>202.62799999999999</v>
      </c>
      <c r="AH12" s="213">
        <v>1</v>
      </c>
    </row>
    <row r="13" spans="1:35" x14ac:dyDescent="0.35">
      <c r="A13" s="200" t="s">
        <v>266</v>
      </c>
      <c r="B13" s="201" t="s">
        <v>267</v>
      </c>
      <c r="C13" s="202">
        <v>8.0500000000000007</v>
      </c>
      <c r="D13" s="202">
        <v>8.3699999999999992</v>
      </c>
      <c r="E13" s="202">
        <v>7.31</v>
      </c>
      <c r="F13" s="202">
        <v>3.21</v>
      </c>
      <c r="G13" s="202">
        <v>7.34</v>
      </c>
      <c r="H13" s="202">
        <v>8.11</v>
      </c>
      <c r="I13" s="202">
        <v>6.84</v>
      </c>
      <c r="J13" s="202">
        <v>0.61</v>
      </c>
      <c r="K13" s="202">
        <v>0.22</v>
      </c>
      <c r="L13" s="202">
        <v>9.9</v>
      </c>
      <c r="M13" s="202">
        <v>9.9</v>
      </c>
      <c r="N13" s="202">
        <v>9.9</v>
      </c>
      <c r="O13" s="202" t="s">
        <v>288</v>
      </c>
      <c r="P13" s="202">
        <f t="shared" si="1"/>
        <v>0.61</v>
      </c>
      <c r="Q13" s="202" t="str">
        <f t="shared" si="2"/>
        <v/>
      </c>
      <c r="R13" s="204">
        <v>42948</v>
      </c>
      <c r="S13" s="204">
        <v>45504</v>
      </c>
      <c r="T13" s="215"/>
      <c r="U13" s="217" t="s">
        <v>268</v>
      </c>
      <c r="V13" s="211">
        <v>45</v>
      </c>
      <c r="W13" s="211">
        <v>45</v>
      </c>
      <c r="X13" s="211">
        <v>44</v>
      </c>
      <c r="Y13" s="211">
        <v>43</v>
      </c>
      <c r="Z13" s="212">
        <v>0</v>
      </c>
      <c r="AA13" s="212">
        <v>0</v>
      </c>
      <c r="AB13" s="212">
        <v>0</v>
      </c>
      <c r="AC13" s="212">
        <v>0</v>
      </c>
      <c r="AD13" s="212">
        <v>0</v>
      </c>
      <c r="AE13" s="212">
        <v>0</v>
      </c>
      <c r="AF13" s="212">
        <v>0</v>
      </c>
      <c r="AG13" s="212">
        <v>0</v>
      </c>
      <c r="AH13" s="213">
        <v>1</v>
      </c>
    </row>
    <row r="14" spans="1:35" x14ac:dyDescent="0.35">
      <c r="A14" s="200" t="s">
        <v>269</v>
      </c>
      <c r="B14" s="201" t="s">
        <v>268</v>
      </c>
      <c r="C14" s="202">
        <v>48.8</v>
      </c>
      <c r="D14" s="202">
        <v>47.3</v>
      </c>
      <c r="E14" s="202">
        <v>45.6</v>
      </c>
      <c r="F14" s="202">
        <v>46.4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2" t="s">
        <v>294</v>
      </c>
      <c r="P14" s="202">
        <f t="shared" si="1"/>
        <v>0</v>
      </c>
      <c r="Q14" s="202">
        <f t="shared" si="2"/>
        <v>1</v>
      </c>
      <c r="R14" s="204">
        <v>42125</v>
      </c>
      <c r="S14" s="214">
        <v>44681</v>
      </c>
      <c r="T14" s="215"/>
      <c r="U14" s="217" t="s">
        <v>270</v>
      </c>
      <c r="V14" s="211">
        <v>44.28</v>
      </c>
      <c r="W14" s="211">
        <v>43</v>
      </c>
      <c r="X14" s="211">
        <v>43</v>
      </c>
      <c r="Y14" s="211">
        <v>43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v>0</v>
      </c>
      <c r="AF14" s="212">
        <v>0</v>
      </c>
      <c r="AG14" s="212">
        <v>0</v>
      </c>
      <c r="AH14" s="213">
        <v>1</v>
      </c>
    </row>
    <row r="15" spans="1:35" x14ac:dyDescent="0.35">
      <c r="A15" s="200" t="s">
        <v>271</v>
      </c>
      <c r="B15" s="201" t="s">
        <v>270</v>
      </c>
      <c r="C15" s="202">
        <v>47.3</v>
      </c>
      <c r="D15" s="202">
        <v>46.65</v>
      </c>
      <c r="E15" s="202">
        <v>46</v>
      </c>
      <c r="F15" s="202">
        <v>45.2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2" t="s">
        <v>89</v>
      </c>
      <c r="P15" s="202" t="str">
        <f t="shared" si="1"/>
        <v>0.00</v>
      </c>
      <c r="Q15" s="202">
        <f t="shared" si="2"/>
        <v>1</v>
      </c>
      <c r="R15" s="204">
        <v>42125</v>
      </c>
      <c r="S15" s="214">
        <v>44681</v>
      </c>
      <c r="T15" s="215"/>
      <c r="U15" s="217" t="s">
        <v>272</v>
      </c>
      <c r="V15" s="211">
        <v>200</v>
      </c>
      <c r="W15" s="211">
        <v>200</v>
      </c>
      <c r="X15" s="211">
        <v>200</v>
      </c>
      <c r="Y15" s="211">
        <v>200</v>
      </c>
      <c r="Z15" s="211">
        <v>200</v>
      </c>
      <c r="AA15" s="211">
        <v>200</v>
      </c>
      <c r="AB15" s="211">
        <v>200</v>
      </c>
      <c r="AC15" s="211">
        <v>200</v>
      </c>
      <c r="AD15" s="211">
        <v>200</v>
      </c>
      <c r="AE15" s="211">
        <v>200</v>
      </c>
      <c r="AF15" s="211">
        <v>200</v>
      </c>
      <c r="AG15" s="211">
        <v>200</v>
      </c>
      <c r="AH15" s="218">
        <v>1</v>
      </c>
      <c r="AI15" s="197"/>
    </row>
    <row r="16" spans="1:35" x14ac:dyDescent="0.35">
      <c r="A16" s="200" t="s">
        <v>273</v>
      </c>
      <c r="B16" s="201" t="s">
        <v>274</v>
      </c>
      <c r="C16" s="202">
        <v>0.81</v>
      </c>
      <c r="D16" s="202">
        <v>3.57</v>
      </c>
      <c r="E16" s="202">
        <v>0.03</v>
      </c>
      <c r="F16" s="202">
        <v>0</v>
      </c>
      <c r="G16" s="202">
        <v>0</v>
      </c>
      <c r="H16" s="202">
        <v>0</v>
      </c>
      <c r="I16" s="202">
        <v>0.26</v>
      </c>
      <c r="J16" s="202">
        <v>0</v>
      </c>
      <c r="K16" s="202">
        <v>0</v>
      </c>
      <c r="L16" s="202">
        <v>0.17</v>
      </c>
      <c r="M16" s="202">
        <v>0.01</v>
      </c>
      <c r="N16" s="202">
        <v>0.02</v>
      </c>
      <c r="O16" s="202" t="s">
        <v>288</v>
      </c>
      <c r="P16" s="202">
        <f t="shared" si="1"/>
        <v>0</v>
      </c>
      <c r="Q16" s="202" t="str">
        <f t="shared" si="2"/>
        <v/>
      </c>
      <c r="R16" s="204">
        <v>41852</v>
      </c>
      <c r="S16" s="204">
        <v>46234</v>
      </c>
      <c r="T16" s="215"/>
      <c r="U16" s="217" t="s">
        <v>275</v>
      </c>
      <c r="V16" s="211">
        <v>200</v>
      </c>
      <c r="W16" s="211">
        <v>200</v>
      </c>
      <c r="X16" s="211">
        <v>200</v>
      </c>
      <c r="Y16" s="211">
        <v>200</v>
      </c>
      <c r="Z16" s="211">
        <v>200</v>
      </c>
      <c r="AA16" s="211">
        <v>200</v>
      </c>
      <c r="AB16" s="211">
        <v>200</v>
      </c>
      <c r="AC16" s="211">
        <v>200</v>
      </c>
      <c r="AD16" s="211">
        <v>200</v>
      </c>
      <c r="AE16" s="211">
        <v>200</v>
      </c>
      <c r="AF16" s="211">
        <v>200</v>
      </c>
      <c r="AG16" s="211">
        <v>200</v>
      </c>
      <c r="AH16" s="218">
        <v>1</v>
      </c>
    </row>
    <row r="17" spans="1:34" x14ac:dyDescent="0.35">
      <c r="A17" s="200" t="s">
        <v>276</v>
      </c>
      <c r="B17" s="201" t="s">
        <v>277</v>
      </c>
      <c r="C17" s="202">
        <v>15</v>
      </c>
      <c r="D17" s="202">
        <v>12.81</v>
      </c>
      <c r="E17" s="202">
        <v>6.12</v>
      </c>
      <c r="F17" s="202">
        <v>9.32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  <c r="M17" s="203">
        <v>0</v>
      </c>
      <c r="N17" s="203">
        <v>0</v>
      </c>
      <c r="O17" s="202" t="s">
        <v>288</v>
      </c>
      <c r="P17" s="202">
        <f t="shared" si="1"/>
        <v>0</v>
      </c>
      <c r="Q17" s="202" t="str">
        <f t="shared" si="2"/>
        <v/>
      </c>
      <c r="R17" s="204">
        <v>42186</v>
      </c>
      <c r="S17" s="214">
        <v>44681</v>
      </c>
      <c r="T17" s="215"/>
      <c r="U17" s="217" t="s">
        <v>278</v>
      </c>
      <c r="V17" s="211">
        <v>200</v>
      </c>
      <c r="W17" s="211">
        <v>200</v>
      </c>
      <c r="X17" s="211">
        <v>200</v>
      </c>
      <c r="Y17" s="211">
        <v>0</v>
      </c>
      <c r="Z17" s="211">
        <v>200</v>
      </c>
      <c r="AA17" s="211">
        <v>200</v>
      </c>
      <c r="AB17" s="211">
        <v>200</v>
      </c>
      <c r="AC17" s="211">
        <v>200</v>
      </c>
      <c r="AD17" s="211">
        <v>200</v>
      </c>
      <c r="AE17" s="211">
        <v>200</v>
      </c>
      <c r="AF17" s="211">
        <v>200</v>
      </c>
      <c r="AG17" s="211">
        <v>200</v>
      </c>
      <c r="AH17" s="218">
        <v>1</v>
      </c>
    </row>
    <row r="18" spans="1:34" x14ac:dyDescent="0.35">
      <c r="A18" s="200" t="s">
        <v>279</v>
      </c>
      <c r="B18" s="201" t="s">
        <v>280</v>
      </c>
      <c r="C18" s="202">
        <v>0.41</v>
      </c>
      <c r="D18" s="202">
        <v>0.33</v>
      </c>
      <c r="E18" s="202">
        <v>0.34</v>
      </c>
      <c r="F18" s="202">
        <v>0.37</v>
      </c>
      <c r="G18" s="202">
        <v>0.44</v>
      </c>
      <c r="H18" s="202">
        <v>0.32</v>
      </c>
      <c r="I18" s="202">
        <v>0.22</v>
      </c>
      <c r="J18" s="202">
        <v>0.37</v>
      </c>
      <c r="K18" s="202">
        <v>0.34</v>
      </c>
      <c r="L18" s="202">
        <v>0.49</v>
      </c>
      <c r="M18" s="202">
        <v>0.49</v>
      </c>
      <c r="N18" s="202">
        <v>0.51</v>
      </c>
      <c r="O18" s="202" t="s">
        <v>89</v>
      </c>
      <c r="P18" s="202" t="str">
        <f t="shared" si="1"/>
        <v>0.00</v>
      </c>
      <c r="Q18" s="202" t="str">
        <f t="shared" si="2"/>
        <v/>
      </c>
      <c r="R18" s="204">
        <v>43739</v>
      </c>
      <c r="S18" s="204">
        <v>46295</v>
      </c>
      <c r="T18" s="215"/>
      <c r="U18" s="219" t="s">
        <v>281</v>
      </c>
      <c r="V18" s="220">
        <v>365</v>
      </c>
      <c r="W18" s="220">
        <v>365</v>
      </c>
      <c r="X18" s="220">
        <v>365</v>
      </c>
      <c r="Y18" s="220">
        <v>365</v>
      </c>
      <c r="Z18" s="220">
        <v>365</v>
      </c>
      <c r="AA18" s="220">
        <v>365</v>
      </c>
      <c r="AB18" s="220">
        <v>365</v>
      </c>
      <c r="AC18" s="220">
        <v>365</v>
      </c>
      <c r="AD18" s="220">
        <v>365</v>
      </c>
      <c r="AE18" s="220">
        <v>365</v>
      </c>
      <c r="AF18" s="220">
        <v>365</v>
      </c>
      <c r="AG18" s="220">
        <v>365</v>
      </c>
      <c r="AH18" s="218">
        <v>1</v>
      </c>
    </row>
    <row r="19" spans="1:34" x14ac:dyDescent="0.35">
      <c r="A19" s="221" t="s">
        <v>282</v>
      </c>
      <c r="B19" s="210" t="s">
        <v>283</v>
      </c>
      <c r="C19" s="202">
        <v>10.93</v>
      </c>
      <c r="D19" s="202">
        <v>10.31</v>
      </c>
      <c r="E19" s="202">
        <v>8.35</v>
      </c>
      <c r="F19" s="202">
        <v>8.3699999999999992</v>
      </c>
      <c r="G19" s="202">
        <v>10.27</v>
      </c>
      <c r="H19" s="202">
        <v>9.39</v>
      </c>
      <c r="I19" s="202">
        <v>9.35</v>
      </c>
      <c r="J19" s="202">
        <v>9.92</v>
      </c>
      <c r="K19" s="202">
        <v>9.7899999999999991</v>
      </c>
      <c r="L19" s="202">
        <v>8</v>
      </c>
      <c r="M19" s="202">
        <v>7.76</v>
      </c>
      <c r="N19" s="202">
        <v>10.88</v>
      </c>
      <c r="O19" s="202" t="s">
        <v>89</v>
      </c>
      <c r="P19" s="202" t="str">
        <f t="shared" si="1"/>
        <v>0.00</v>
      </c>
      <c r="Q19" s="202" t="str">
        <f t="shared" si="2"/>
        <v/>
      </c>
      <c r="R19" s="204">
        <v>43800</v>
      </c>
      <c r="S19" s="204">
        <v>46356</v>
      </c>
      <c r="T19" s="215"/>
      <c r="U19" s="217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3"/>
    </row>
    <row r="20" spans="1:34" ht="13.15" x14ac:dyDescent="0.4">
      <c r="A20" s="222" t="s">
        <v>284</v>
      </c>
      <c r="B20" s="223" t="s">
        <v>285</v>
      </c>
      <c r="C20" s="202">
        <v>0.09</v>
      </c>
      <c r="D20" s="202">
        <v>0.08</v>
      </c>
      <c r="E20" s="202">
        <v>7.0000000000000007E-2</v>
      </c>
      <c r="F20" s="202">
        <v>7.0000000000000007E-2</v>
      </c>
      <c r="G20" s="202">
        <v>0.08</v>
      </c>
      <c r="H20" s="202">
        <v>0.09</v>
      </c>
      <c r="I20" s="202">
        <v>0.06</v>
      </c>
      <c r="J20" s="202">
        <v>0.08</v>
      </c>
      <c r="K20" s="202">
        <v>0.08</v>
      </c>
      <c r="L20" s="202">
        <v>0.09</v>
      </c>
      <c r="M20" s="202">
        <v>0.09</v>
      </c>
      <c r="N20" s="202">
        <v>0.17</v>
      </c>
      <c r="O20" s="202" t="s">
        <v>89</v>
      </c>
      <c r="P20" s="202" t="str">
        <f t="shared" si="1"/>
        <v>0.00</v>
      </c>
      <c r="Q20" s="202" t="str">
        <f t="shared" si="2"/>
        <v/>
      </c>
      <c r="R20" s="224">
        <v>43770</v>
      </c>
      <c r="S20" s="224">
        <v>46326</v>
      </c>
      <c r="T20" s="215"/>
      <c r="U20" s="225" t="s">
        <v>200</v>
      </c>
      <c r="V20" s="226">
        <f>SUM(V6:V18)</f>
        <v>1997.52</v>
      </c>
      <c r="W20" s="226">
        <f t="shared" ref="W20:AG20" si="3">SUM(W6:W18)</f>
        <v>1996.17</v>
      </c>
      <c r="X20" s="226">
        <f t="shared" si="3"/>
        <v>1985.6200000000001</v>
      </c>
      <c r="Y20" s="226">
        <f t="shared" si="3"/>
        <v>1771.634</v>
      </c>
      <c r="Z20" s="226">
        <f t="shared" si="3"/>
        <v>1750.6960000000001</v>
      </c>
      <c r="AA20" s="226">
        <f t="shared" si="3"/>
        <v>1734.2249999999999</v>
      </c>
      <c r="AB20" s="226">
        <f t="shared" si="3"/>
        <v>1728.5450000000001</v>
      </c>
      <c r="AC20" s="226">
        <f t="shared" si="3"/>
        <v>1731.712</v>
      </c>
      <c r="AD20" s="226">
        <f t="shared" si="3"/>
        <v>1737.3820000000001</v>
      </c>
      <c r="AE20" s="226">
        <f t="shared" si="3"/>
        <v>1751.403</v>
      </c>
      <c r="AF20" s="226">
        <f t="shared" si="3"/>
        <v>1766.021</v>
      </c>
      <c r="AG20" s="226">
        <f t="shared" si="3"/>
        <v>1771.537</v>
      </c>
      <c r="AH20" s="190"/>
    </row>
    <row r="21" spans="1:34" x14ac:dyDescent="0.35">
      <c r="A21" s="222" t="s">
        <v>286</v>
      </c>
      <c r="B21" s="223" t="s">
        <v>272</v>
      </c>
      <c r="C21" s="202">
        <v>100</v>
      </c>
      <c r="D21" s="202">
        <v>100</v>
      </c>
      <c r="E21" s="202">
        <v>100</v>
      </c>
      <c r="F21" s="202">
        <v>100</v>
      </c>
      <c r="G21" s="202">
        <v>100</v>
      </c>
      <c r="H21" s="202">
        <v>100</v>
      </c>
      <c r="I21" s="202">
        <v>100</v>
      </c>
      <c r="J21" s="202">
        <v>100</v>
      </c>
      <c r="K21" s="202">
        <v>100</v>
      </c>
      <c r="L21" s="202">
        <v>100</v>
      </c>
      <c r="M21" s="202">
        <v>100</v>
      </c>
      <c r="N21" s="202">
        <v>100</v>
      </c>
      <c r="O21" s="202" t="s">
        <v>288</v>
      </c>
      <c r="P21" s="202">
        <v>100</v>
      </c>
      <c r="Q21" s="202">
        <v>1</v>
      </c>
      <c r="R21" s="224">
        <v>44348</v>
      </c>
      <c r="S21" s="224">
        <v>51652</v>
      </c>
      <c r="T21" s="215"/>
    </row>
    <row r="22" spans="1:34" x14ac:dyDescent="0.35">
      <c r="A22" s="222" t="s">
        <v>286</v>
      </c>
      <c r="B22" s="223" t="s">
        <v>275</v>
      </c>
      <c r="C22" s="202">
        <v>100</v>
      </c>
      <c r="D22" s="202">
        <v>100</v>
      </c>
      <c r="E22" s="202">
        <v>100</v>
      </c>
      <c r="F22" s="202">
        <v>100</v>
      </c>
      <c r="G22" s="202">
        <v>100</v>
      </c>
      <c r="H22" s="202">
        <v>100</v>
      </c>
      <c r="I22" s="202">
        <v>100</v>
      </c>
      <c r="J22" s="202">
        <v>100</v>
      </c>
      <c r="K22" s="202">
        <v>100</v>
      </c>
      <c r="L22" s="202">
        <v>100</v>
      </c>
      <c r="M22" s="202">
        <v>100</v>
      </c>
      <c r="N22" s="202">
        <v>100</v>
      </c>
      <c r="O22" s="202" t="s">
        <v>288</v>
      </c>
      <c r="P22" s="202">
        <v>100</v>
      </c>
      <c r="Q22" s="202">
        <v>1</v>
      </c>
      <c r="R22" s="224">
        <v>44348</v>
      </c>
      <c r="S22" s="224">
        <v>51652</v>
      </c>
      <c r="T22" s="215"/>
    </row>
    <row r="23" spans="1:34" x14ac:dyDescent="0.35">
      <c r="A23" s="222" t="s">
        <v>286</v>
      </c>
      <c r="B23" s="223" t="s">
        <v>278</v>
      </c>
      <c r="C23" s="202">
        <v>100</v>
      </c>
      <c r="D23" s="202">
        <v>100</v>
      </c>
      <c r="E23" s="202">
        <v>100</v>
      </c>
      <c r="F23" s="202">
        <v>100</v>
      </c>
      <c r="G23" s="202">
        <v>100</v>
      </c>
      <c r="H23" s="202">
        <v>100</v>
      </c>
      <c r="I23" s="202">
        <v>100</v>
      </c>
      <c r="J23" s="202">
        <v>100</v>
      </c>
      <c r="K23" s="202">
        <v>100</v>
      </c>
      <c r="L23" s="202">
        <v>100</v>
      </c>
      <c r="M23" s="202">
        <v>100</v>
      </c>
      <c r="N23" s="202">
        <v>100</v>
      </c>
      <c r="O23" s="202" t="s">
        <v>288</v>
      </c>
      <c r="P23" s="202">
        <v>100</v>
      </c>
      <c r="Q23" s="202">
        <v>1</v>
      </c>
      <c r="R23" s="224">
        <v>44348</v>
      </c>
      <c r="S23" s="224">
        <v>51652</v>
      </c>
      <c r="T23" s="215"/>
    </row>
    <row r="24" spans="1:34" ht="25.5" x14ac:dyDescent="0.35">
      <c r="A24" s="219" t="s">
        <v>281</v>
      </c>
      <c r="B24" s="227" t="s">
        <v>287</v>
      </c>
      <c r="C24" s="228">
        <v>183</v>
      </c>
      <c r="D24" s="228">
        <v>183</v>
      </c>
      <c r="E24" s="228">
        <v>183</v>
      </c>
      <c r="F24" s="228">
        <v>183</v>
      </c>
      <c r="G24" s="228">
        <v>183</v>
      </c>
      <c r="H24" s="228">
        <v>183</v>
      </c>
      <c r="I24" s="228">
        <v>183</v>
      </c>
      <c r="J24" s="228">
        <v>183</v>
      </c>
      <c r="K24" s="228">
        <v>183</v>
      </c>
      <c r="L24" s="228">
        <v>183</v>
      </c>
      <c r="M24" s="228">
        <v>183</v>
      </c>
      <c r="N24" s="228">
        <v>183</v>
      </c>
      <c r="O24" s="228" t="s">
        <v>288</v>
      </c>
      <c r="P24" s="228">
        <v>100</v>
      </c>
      <c r="Q24" s="228">
        <v>1</v>
      </c>
      <c r="R24" s="229">
        <v>44470</v>
      </c>
      <c r="S24" s="229">
        <v>55153</v>
      </c>
      <c r="T24" s="215"/>
    </row>
    <row r="25" spans="1:34" s="197" customFormat="1" x14ac:dyDescent="0.35">
      <c r="A25" s="186"/>
      <c r="B25" s="186"/>
      <c r="C25" s="186"/>
      <c r="D25" s="186"/>
      <c r="E25" s="186"/>
      <c r="F25" s="186"/>
      <c r="G25" s="186"/>
      <c r="H25" s="186"/>
      <c r="I25" s="188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215"/>
    </row>
    <row r="26" spans="1:34" x14ac:dyDescent="0.35">
      <c r="A26" s="230"/>
      <c r="B26" s="230" t="s">
        <v>289</v>
      </c>
      <c r="C26" s="231">
        <f t="shared" ref="C26:E26" si="4">SUM(C27:C29)</f>
        <v>13.19</v>
      </c>
      <c r="D26" s="231">
        <f t="shared" si="4"/>
        <v>13.61</v>
      </c>
      <c r="E26" s="231">
        <f t="shared" si="4"/>
        <v>15.06</v>
      </c>
      <c r="F26" s="231">
        <f t="shared" ref="F26:N26" si="5">SUM(F27:F29)</f>
        <v>25.16</v>
      </c>
      <c r="G26" s="231">
        <f t="shared" si="5"/>
        <v>45.54</v>
      </c>
      <c r="H26" s="231">
        <f t="shared" si="5"/>
        <v>65.44</v>
      </c>
      <c r="I26" s="231">
        <f t="shared" si="5"/>
        <v>72.239999999999995</v>
      </c>
      <c r="J26" s="231">
        <f t="shared" si="5"/>
        <v>74.52</v>
      </c>
      <c r="K26" s="231">
        <f t="shared" si="5"/>
        <v>74.489999999999995</v>
      </c>
      <c r="L26" s="231">
        <f t="shared" si="5"/>
        <v>44.91</v>
      </c>
      <c r="M26" s="231">
        <f t="shared" si="5"/>
        <v>20.18</v>
      </c>
      <c r="N26" s="231">
        <f t="shared" si="5"/>
        <v>20.350000000000001</v>
      </c>
      <c r="O26" s="232" t="s">
        <v>89</v>
      </c>
      <c r="P26" s="232"/>
      <c r="Q26" s="232"/>
      <c r="R26" s="233">
        <v>44562</v>
      </c>
      <c r="S26" s="233">
        <v>44926</v>
      </c>
      <c r="T26" s="234"/>
      <c r="V26" s="197"/>
      <c r="X26" s="235"/>
      <c r="Y26" s="235"/>
    </row>
    <row r="27" spans="1:34" x14ac:dyDescent="0.35">
      <c r="A27" s="230"/>
      <c r="B27" s="230" t="s">
        <v>241</v>
      </c>
      <c r="C27" s="230">
        <v>13.19</v>
      </c>
      <c r="D27" s="230">
        <v>13.61</v>
      </c>
      <c r="E27" s="230">
        <v>15.06</v>
      </c>
      <c r="F27" s="230">
        <v>25.16</v>
      </c>
      <c r="G27" s="230">
        <v>45.54</v>
      </c>
      <c r="H27" s="230">
        <v>65.44</v>
      </c>
      <c r="I27" s="230">
        <v>72.239999999999995</v>
      </c>
      <c r="J27" s="230">
        <v>74.52</v>
      </c>
      <c r="K27" s="230">
        <v>74.489999999999995</v>
      </c>
      <c r="L27" s="230">
        <v>44.91</v>
      </c>
      <c r="M27" s="230">
        <v>20.18</v>
      </c>
      <c r="N27" s="230">
        <v>20.350000000000001</v>
      </c>
      <c r="O27" s="232"/>
      <c r="P27" s="232"/>
      <c r="Q27" s="232"/>
      <c r="R27" s="233"/>
      <c r="S27" s="233"/>
      <c r="T27" s="234"/>
      <c r="V27" s="197"/>
      <c r="X27" s="235"/>
      <c r="Y27" s="235"/>
    </row>
    <row r="28" spans="1:34" x14ac:dyDescent="0.35">
      <c r="A28" s="230"/>
      <c r="B28" s="230" t="s">
        <v>290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2"/>
      <c r="P28" s="232"/>
      <c r="Q28" s="232"/>
      <c r="R28" s="233"/>
      <c r="S28" s="233"/>
      <c r="T28" s="234"/>
      <c r="V28" s="197"/>
      <c r="X28" s="235"/>
      <c r="Y28" s="235"/>
    </row>
    <row r="29" spans="1:34" x14ac:dyDescent="0.35">
      <c r="A29" s="230"/>
      <c r="B29" s="230" t="s">
        <v>291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2"/>
      <c r="P29" s="232"/>
      <c r="Q29" s="232"/>
      <c r="R29" s="233"/>
      <c r="S29" s="233"/>
      <c r="T29" s="234"/>
      <c r="V29" s="197"/>
      <c r="X29" s="235"/>
      <c r="Y29" s="235"/>
    </row>
    <row r="30" spans="1:34" x14ac:dyDescent="0.35">
      <c r="V30" s="197"/>
      <c r="X30" s="235"/>
      <c r="Y30" s="235"/>
    </row>
    <row r="31" spans="1:34" x14ac:dyDescent="0.35">
      <c r="I31" s="186"/>
      <c r="V31" s="197"/>
      <c r="X31" s="235"/>
      <c r="Y31" s="235"/>
    </row>
    <row r="32" spans="1:34" ht="25.9" x14ac:dyDescent="0.4">
      <c r="B32" s="236" t="s">
        <v>292</v>
      </c>
      <c r="C32" s="198">
        <f>SUM(C5:C24)+C26*1.09</f>
        <v>1594.8570999999999</v>
      </c>
      <c r="D32" s="198">
        <f t="shared" ref="D32:N32" si="6">SUM(D5:D24)+D26*1.09</f>
        <v>1592.8748999999998</v>
      </c>
      <c r="E32" s="198">
        <f t="shared" si="6"/>
        <v>1569.6653999999996</v>
      </c>
      <c r="F32" s="198">
        <f t="shared" si="6"/>
        <v>1548.3943999999999</v>
      </c>
      <c r="G32" s="198">
        <f t="shared" si="6"/>
        <v>1336.4686000000002</v>
      </c>
      <c r="H32" s="198">
        <f t="shared" si="6"/>
        <v>1341.4596000000001</v>
      </c>
      <c r="I32" s="198">
        <f t="shared" si="6"/>
        <v>1342.0116</v>
      </c>
      <c r="J32" s="198">
        <f t="shared" si="6"/>
        <v>1341.9168</v>
      </c>
      <c r="K32" s="198">
        <f t="shared" si="6"/>
        <v>1347.0141000000001</v>
      </c>
      <c r="L32" s="198">
        <f t="shared" si="6"/>
        <v>1337.0019</v>
      </c>
      <c r="M32" s="198">
        <f t="shared" si="6"/>
        <v>1324.2662</v>
      </c>
      <c r="N32" s="198">
        <f t="shared" si="6"/>
        <v>1333.2014999999999</v>
      </c>
      <c r="V32" s="197"/>
    </row>
    <row r="33" spans="2:22" x14ac:dyDescent="0.35">
      <c r="V33" s="197"/>
    </row>
    <row r="34" spans="2:22" ht="13.15" x14ac:dyDescent="0.4">
      <c r="B34" s="237" t="s">
        <v>196</v>
      </c>
      <c r="C34" s="238"/>
      <c r="D34" s="239">
        <v>2023</v>
      </c>
      <c r="E34" s="239">
        <v>2024</v>
      </c>
      <c r="V34" s="197"/>
    </row>
    <row r="35" spans="2:22" x14ac:dyDescent="0.35">
      <c r="B35" s="238" t="s">
        <v>288</v>
      </c>
      <c r="C35" s="240">
        <f t="shared" ref="C35:C40" si="7">SUMIF($O$5:$O$24,B35,$J$5:$J$24)</f>
        <v>1250.3200000000002</v>
      </c>
      <c r="D35" s="197">
        <v>483.61</v>
      </c>
      <c r="E35" s="197">
        <v>483</v>
      </c>
      <c r="V35" s="197"/>
    </row>
    <row r="36" spans="2:22" x14ac:dyDescent="0.35">
      <c r="B36" s="241" t="s">
        <v>293</v>
      </c>
      <c r="C36" s="240">
        <f t="shared" si="7"/>
        <v>0</v>
      </c>
      <c r="D36" s="197"/>
      <c r="E36" s="197"/>
      <c r="V36" s="197"/>
    </row>
    <row r="37" spans="2:22" x14ac:dyDescent="0.35">
      <c r="B37" s="241" t="s">
        <v>294</v>
      </c>
      <c r="C37" s="240">
        <f t="shared" si="7"/>
        <v>0</v>
      </c>
      <c r="D37" s="197"/>
      <c r="E37" s="197"/>
      <c r="V37" s="197"/>
    </row>
    <row r="38" spans="2:22" x14ac:dyDescent="0.35">
      <c r="B38" s="241" t="s">
        <v>295</v>
      </c>
      <c r="C38" s="240">
        <f t="shared" si="7"/>
        <v>0</v>
      </c>
      <c r="D38" s="197"/>
      <c r="E38" s="197"/>
      <c r="V38" s="197"/>
    </row>
    <row r="39" spans="2:22" x14ac:dyDescent="0.35">
      <c r="B39" s="241" t="s">
        <v>51</v>
      </c>
      <c r="C39" s="240">
        <f t="shared" si="7"/>
        <v>0</v>
      </c>
      <c r="D39" s="197"/>
      <c r="E39" s="197"/>
      <c r="V39" s="197"/>
    </row>
    <row r="40" spans="2:22" x14ac:dyDescent="0.35">
      <c r="B40" s="241" t="s">
        <v>89</v>
      </c>
      <c r="C40" s="240">
        <f t="shared" si="7"/>
        <v>10.37</v>
      </c>
      <c r="V40" s="197"/>
    </row>
    <row r="41" spans="2:22" x14ac:dyDescent="0.35">
      <c r="B41" s="238"/>
      <c r="C41" s="238"/>
      <c r="V41" s="197"/>
    </row>
    <row r="42" spans="2:22" x14ac:dyDescent="0.35">
      <c r="B42" s="241" t="s">
        <v>200</v>
      </c>
      <c r="C42" s="240">
        <f>SUM(C35:C40)</f>
        <v>1260.69</v>
      </c>
      <c r="V42" s="197"/>
    </row>
    <row r="43" spans="2:22" x14ac:dyDescent="0.35">
      <c r="B43" s="197"/>
      <c r="C43" s="197"/>
      <c r="D43" s="197"/>
      <c r="E43" s="197"/>
      <c r="V43" s="197"/>
    </row>
    <row r="44" spans="2:22" x14ac:dyDescent="0.35">
      <c r="V44" s="197"/>
    </row>
  </sheetData>
  <autoFilter ref="A3:S29" xr:uid="{00000000-0009-0000-0000-000000000000}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A8E3-4350-4151-96A5-98CA7D6C4952}">
  <dimension ref="A1:AK104"/>
  <sheetViews>
    <sheetView topLeftCell="D1" zoomScale="80" zoomScaleNormal="80" workbookViewId="0">
      <selection activeCell="J88" sqref="J88"/>
    </sheetView>
  </sheetViews>
  <sheetFormatPr defaultColWidth="8.73046875" defaultRowHeight="13.15" x14ac:dyDescent="0.4"/>
  <cols>
    <col min="1" max="1" width="25.59765625" style="2" customWidth="1"/>
    <col min="2" max="2" width="43.73046875" style="1" bestFit="1" customWidth="1"/>
    <col min="3" max="3" width="23.3984375" style="1" customWidth="1"/>
    <col min="4" max="4" width="40.59765625" style="1" customWidth="1"/>
    <col min="5" max="5" width="19.1328125" style="1" customWidth="1"/>
    <col min="6" max="6" width="25.59765625" style="1" customWidth="1"/>
    <col min="7" max="7" width="18.1328125" style="1" bestFit="1" customWidth="1"/>
    <col min="8" max="8" width="17.59765625" style="3" bestFit="1" customWidth="1"/>
    <col min="9" max="9" width="15.59765625" style="1" bestFit="1" customWidth="1"/>
    <col min="10" max="10" width="14.59765625" style="1" bestFit="1" customWidth="1"/>
    <col min="11" max="15" width="14.59765625" style="1" customWidth="1"/>
    <col min="16" max="16" width="11.19921875" style="1" bestFit="1" customWidth="1"/>
    <col min="17" max="17" width="12.9296875" style="1" bestFit="1" customWidth="1"/>
    <col min="18" max="18" width="12.33203125" style="1" bestFit="1" customWidth="1"/>
    <col min="19" max="19" width="9.33203125" style="1" bestFit="1" customWidth="1"/>
    <col min="20" max="20" width="10.3984375" style="1" customWidth="1"/>
    <col min="21" max="22" width="9.265625" style="1" bestFit="1" customWidth="1"/>
    <col min="23" max="23" width="12.1328125" style="1" customWidth="1"/>
    <col min="24" max="24" width="11.3984375" style="1" customWidth="1"/>
    <col min="25" max="25" width="10.3984375" style="1" customWidth="1"/>
    <col min="26" max="26" width="11" style="1" customWidth="1"/>
    <col min="27" max="28" width="10.3984375" style="1" customWidth="1"/>
    <col min="29" max="29" width="12.3984375" style="1" customWidth="1"/>
    <col min="30" max="30" width="15.59765625" style="1" bestFit="1" customWidth="1"/>
    <col min="31" max="38" width="10.59765625" style="1" customWidth="1"/>
    <col min="39" max="39" width="11.3984375" style="1" customWidth="1"/>
    <col min="40" max="42" width="10.59765625" style="1" customWidth="1"/>
    <col min="43" max="16384" width="8.73046875" style="1"/>
  </cols>
  <sheetData>
    <row r="1" spans="1:37" x14ac:dyDescent="0.4">
      <c r="A1" s="1"/>
      <c r="C1" s="2"/>
      <c r="H1" s="1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7" x14ac:dyDescent="0.4">
      <c r="A2" s="1"/>
      <c r="C2" s="2"/>
      <c r="H2" s="1"/>
      <c r="J2" s="3"/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X2" s="4" t="s">
        <v>10</v>
      </c>
      <c r="Y2" s="4" t="s">
        <v>11</v>
      </c>
      <c r="Z2" s="4" t="s">
        <v>12</v>
      </c>
      <c r="AA2" s="4" t="s">
        <v>13</v>
      </c>
      <c r="AB2" s="4" t="s">
        <v>14</v>
      </c>
      <c r="AC2" s="4" t="s">
        <v>15</v>
      </c>
      <c r="AD2" s="4" t="s">
        <v>16</v>
      </c>
      <c r="AE2" s="4" t="s">
        <v>17</v>
      </c>
      <c r="AF2" s="4" t="s">
        <v>18</v>
      </c>
      <c r="AG2" s="4" t="s">
        <v>19</v>
      </c>
      <c r="AH2" s="4" t="s">
        <v>20</v>
      </c>
      <c r="AI2" s="4" t="s">
        <v>21</v>
      </c>
    </row>
    <row r="3" spans="1:37" ht="42.75" x14ac:dyDescent="0.45">
      <c r="A3" s="5" t="s">
        <v>0</v>
      </c>
      <c r="B3" s="6" t="s">
        <v>1</v>
      </c>
      <c r="C3" s="7" t="s">
        <v>2</v>
      </c>
      <c r="D3" s="8" t="s">
        <v>3</v>
      </c>
      <c r="E3" s="8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4" t="s">
        <v>22</v>
      </c>
      <c r="L3" s="4" t="s">
        <v>22</v>
      </c>
      <c r="M3" s="4" t="s">
        <v>22</v>
      </c>
      <c r="N3" s="4" t="s">
        <v>22</v>
      </c>
      <c r="O3" s="4" t="s">
        <v>22</v>
      </c>
      <c r="P3" s="4" t="s">
        <v>22</v>
      </c>
      <c r="Q3" s="4" t="s">
        <v>22</v>
      </c>
      <c r="R3" s="4" t="s">
        <v>22</v>
      </c>
      <c r="S3" s="4" t="s">
        <v>22</v>
      </c>
      <c r="T3" s="4" t="s">
        <v>22</v>
      </c>
      <c r="U3" s="4" t="s">
        <v>22</v>
      </c>
      <c r="V3" s="4" t="s">
        <v>22</v>
      </c>
      <c r="X3" s="10" t="s">
        <v>23</v>
      </c>
      <c r="Y3" s="10" t="s">
        <v>23</v>
      </c>
      <c r="Z3" s="10" t="s">
        <v>23</v>
      </c>
      <c r="AA3" s="10" t="s">
        <v>23</v>
      </c>
      <c r="AB3" s="10" t="s">
        <v>23</v>
      </c>
      <c r="AC3" s="10" t="s">
        <v>23</v>
      </c>
      <c r="AD3" s="10" t="s">
        <v>23</v>
      </c>
      <c r="AE3" s="10" t="s">
        <v>23</v>
      </c>
      <c r="AF3" s="10" t="s">
        <v>23</v>
      </c>
      <c r="AG3" s="10" t="s">
        <v>23</v>
      </c>
      <c r="AH3" s="10" t="s">
        <v>23</v>
      </c>
      <c r="AI3" s="10" t="s">
        <v>23</v>
      </c>
    </row>
    <row r="4" spans="1:37" x14ac:dyDescent="0.4">
      <c r="A4" s="11" t="s">
        <v>24</v>
      </c>
      <c r="B4" s="12" t="s">
        <v>25</v>
      </c>
      <c r="C4" s="13"/>
      <c r="D4" s="14" t="s">
        <v>26</v>
      </c>
      <c r="E4" s="27" t="s">
        <v>27</v>
      </c>
      <c r="F4" s="28" t="s">
        <v>28</v>
      </c>
      <c r="G4" s="26">
        <v>20</v>
      </c>
      <c r="H4" s="29">
        <v>3</v>
      </c>
      <c r="I4" s="30">
        <v>42735</v>
      </c>
      <c r="J4" s="31">
        <v>46386</v>
      </c>
      <c r="K4" s="26">
        <v>20</v>
      </c>
      <c r="L4" s="26">
        <v>20</v>
      </c>
      <c r="M4" s="26">
        <v>20</v>
      </c>
      <c r="N4" s="26">
        <v>20</v>
      </c>
      <c r="O4" s="26">
        <v>20</v>
      </c>
      <c r="P4" s="26">
        <v>20</v>
      </c>
      <c r="Q4" s="26">
        <v>20</v>
      </c>
      <c r="R4" s="26">
        <v>20</v>
      </c>
      <c r="S4" s="26">
        <v>20</v>
      </c>
      <c r="T4" s="26">
        <v>20</v>
      </c>
      <c r="U4" s="26">
        <v>20</v>
      </c>
      <c r="V4" s="26">
        <v>20</v>
      </c>
      <c r="X4" s="26">
        <v>20</v>
      </c>
      <c r="Y4" s="26">
        <v>20</v>
      </c>
      <c r="Z4" s="26">
        <v>20</v>
      </c>
      <c r="AA4" s="26">
        <v>20</v>
      </c>
      <c r="AB4" s="26">
        <v>20</v>
      </c>
      <c r="AC4" s="26">
        <v>20</v>
      </c>
      <c r="AD4" s="26">
        <v>20</v>
      </c>
      <c r="AE4" s="26">
        <v>20</v>
      </c>
      <c r="AF4" s="26">
        <v>20</v>
      </c>
      <c r="AG4" s="26">
        <v>20</v>
      </c>
      <c r="AH4" s="26">
        <v>20</v>
      </c>
      <c r="AI4" s="26">
        <v>20</v>
      </c>
      <c r="AK4" s="17"/>
    </row>
    <row r="5" spans="1:37" x14ac:dyDescent="0.4">
      <c r="A5" s="11" t="s">
        <v>24</v>
      </c>
      <c r="B5" s="12" t="s">
        <v>25</v>
      </c>
      <c r="C5" s="13"/>
      <c r="D5" s="14" t="s">
        <v>29</v>
      </c>
      <c r="E5" s="27" t="s">
        <v>30</v>
      </c>
      <c r="F5" s="28" t="s">
        <v>28</v>
      </c>
      <c r="G5" s="26">
        <v>2</v>
      </c>
      <c r="H5" s="29">
        <v>1</v>
      </c>
      <c r="I5" s="30">
        <v>43009</v>
      </c>
      <c r="J5" s="31">
        <v>46387</v>
      </c>
      <c r="K5" s="26">
        <v>2</v>
      </c>
      <c r="L5" s="26">
        <v>2</v>
      </c>
      <c r="M5" s="26">
        <v>2</v>
      </c>
      <c r="N5" s="26">
        <v>2</v>
      </c>
      <c r="O5" s="26">
        <v>2</v>
      </c>
      <c r="P5" s="26">
        <v>2</v>
      </c>
      <c r="Q5" s="26">
        <v>2</v>
      </c>
      <c r="R5" s="26">
        <v>2</v>
      </c>
      <c r="S5" s="26">
        <v>2</v>
      </c>
      <c r="T5" s="26">
        <v>2</v>
      </c>
      <c r="U5" s="26">
        <v>2</v>
      </c>
      <c r="V5" s="26">
        <v>2</v>
      </c>
      <c r="X5" s="26">
        <v>2</v>
      </c>
      <c r="Y5" s="26">
        <v>2</v>
      </c>
      <c r="Z5" s="26">
        <v>2</v>
      </c>
      <c r="AA5" s="26">
        <v>2</v>
      </c>
      <c r="AB5" s="26">
        <v>2</v>
      </c>
      <c r="AC5" s="26">
        <v>2</v>
      </c>
      <c r="AD5" s="26">
        <v>2</v>
      </c>
      <c r="AE5" s="26">
        <v>2</v>
      </c>
      <c r="AF5" s="26">
        <v>2</v>
      </c>
      <c r="AG5" s="26">
        <v>2</v>
      </c>
      <c r="AH5" s="26">
        <v>2</v>
      </c>
      <c r="AI5" s="26">
        <v>2</v>
      </c>
      <c r="AK5" s="17"/>
    </row>
    <row r="6" spans="1:37" x14ac:dyDescent="0.4">
      <c r="A6" s="11" t="s">
        <v>31</v>
      </c>
      <c r="B6" s="12" t="s">
        <v>32</v>
      </c>
      <c r="C6" s="13"/>
      <c r="D6" s="14" t="s">
        <v>33</v>
      </c>
      <c r="E6" s="27" t="s">
        <v>34</v>
      </c>
      <c r="F6" s="28" t="s">
        <v>28</v>
      </c>
      <c r="G6" s="26">
        <v>26</v>
      </c>
      <c r="H6" s="29"/>
      <c r="I6" s="30">
        <v>43282</v>
      </c>
      <c r="J6" s="31">
        <v>45727</v>
      </c>
      <c r="K6" s="26">
        <v>26</v>
      </c>
      <c r="L6" s="26">
        <v>26</v>
      </c>
      <c r="M6" s="26">
        <v>26</v>
      </c>
      <c r="N6" s="26">
        <v>26</v>
      </c>
      <c r="O6" s="26">
        <v>26</v>
      </c>
      <c r="P6" s="26">
        <v>26</v>
      </c>
      <c r="Q6" s="26">
        <v>26</v>
      </c>
      <c r="R6" s="26">
        <v>26</v>
      </c>
      <c r="S6" s="26">
        <v>26</v>
      </c>
      <c r="T6" s="26">
        <v>26</v>
      </c>
      <c r="U6" s="26">
        <v>26</v>
      </c>
      <c r="V6" s="26">
        <v>26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17"/>
    </row>
    <row r="7" spans="1:37" x14ac:dyDescent="0.4">
      <c r="A7" s="11" t="s">
        <v>35</v>
      </c>
      <c r="B7" s="12" t="s">
        <v>32</v>
      </c>
      <c r="C7" s="13"/>
      <c r="D7" s="14" t="s">
        <v>36</v>
      </c>
      <c r="E7" s="27" t="s">
        <v>37</v>
      </c>
      <c r="F7" s="28" t="s">
        <v>28</v>
      </c>
      <c r="G7" s="26">
        <v>263</v>
      </c>
      <c r="H7" s="29">
        <v>1</v>
      </c>
      <c r="I7" s="30">
        <v>41487</v>
      </c>
      <c r="J7" s="31">
        <v>45138</v>
      </c>
      <c r="K7" s="26">
        <v>263</v>
      </c>
      <c r="L7" s="26">
        <v>263</v>
      </c>
      <c r="M7" s="26">
        <v>263</v>
      </c>
      <c r="N7" s="26">
        <v>263</v>
      </c>
      <c r="O7" s="26">
        <v>263</v>
      </c>
      <c r="P7" s="26">
        <v>263</v>
      </c>
      <c r="Q7" s="26">
        <v>263</v>
      </c>
      <c r="R7" s="26">
        <v>263</v>
      </c>
      <c r="S7" s="26">
        <v>263</v>
      </c>
      <c r="T7" s="26">
        <v>263</v>
      </c>
      <c r="U7" s="26">
        <v>263</v>
      </c>
      <c r="V7" s="26">
        <v>263</v>
      </c>
      <c r="X7" s="15">
        <v>263</v>
      </c>
      <c r="Y7" s="15">
        <v>263</v>
      </c>
      <c r="Z7" s="15">
        <v>263</v>
      </c>
      <c r="AA7" s="15">
        <v>263</v>
      </c>
      <c r="AB7" s="15">
        <v>263</v>
      </c>
      <c r="AC7" s="15">
        <v>263</v>
      </c>
      <c r="AD7" s="15">
        <v>263</v>
      </c>
      <c r="AE7" s="15">
        <v>263</v>
      </c>
      <c r="AF7" s="15">
        <v>263</v>
      </c>
      <c r="AG7" s="15">
        <v>263</v>
      </c>
      <c r="AH7" s="15">
        <v>263</v>
      </c>
      <c r="AI7" s="15">
        <v>263</v>
      </c>
      <c r="AK7" s="17"/>
    </row>
    <row r="8" spans="1:37" x14ac:dyDescent="0.4">
      <c r="A8" s="11" t="s">
        <v>35</v>
      </c>
      <c r="B8" s="12" t="s">
        <v>32</v>
      </c>
      <c r="C8" s="13"/>
      <c r="D8" s="14" t="s">
        <v>36</v>
      </c>
      <c r="E8" s="27" t="s">
        <v>38</v>
      </c>
      <c r="F8" s="28" t="s">
        <v>28</v>
      </c>
      <c r="G8" s="26">
        <v>263.68</v>
      </c>
      <c r="H8" s="29">
        <v>1</v>
      </c>
      <c r="I8" s="30">
        <v>41487</v>
      </c>
      <c r="J8" s="31">
        <v>45138</v>
      </c>
      <c r="K8" s="26">
        <v>263.68</v>
      </c>
      <c r="L8" s="26">
        <v>263.68</v>
      </c>
      <c r="M8" s="26">
        <v>263.68</v>
      </c>
      <c r="N8" s="26">
        <v>263.68</v>
      </c>
      <c r="O8" s="26">
        <v>263.68</v>
      </c>
      <c r="P8" s="26">
        <v>263.68</v>
      </c>
      <c r="Q8" s="26">
        <v>263.68</v>
      </c>
      <c r="R8" s="26">
        <v>263.68</v>
      </c>
      <c r="S8" s="26">
        <v>263.68</v>
      </c>
      <c r="T8" s="26">
        <v>263.68</v>
      </c>
      <c r="U8" s="26">
        <v>263.68</v>
      </c>
      <c r="V8" s="26">
        <v>263.68</v>
      </c>
      <c r="X8" s="15">
        <v>263.68</v>
      </c>
      <c r="Y8" s="15">
        <v>263.68</v>
      </c>
      <c r="Z8" s="15">
        <v>263.68</v>
      </c>
      <c r="AA8" s="15">
        <v>263.68</v>
      </c>
      <c r="AB8" s="15">
        <v>263.68</v>
      </c>
      <c r="AC8" s="15">
        <v>263.68</v>
      </c>
      <c r="AD8" s="15">
        <v>263.68</v>
      </c>
      <c r="AE8" s="15">
        <v>263.68</v>
      </c>
      <c r="AF8" s="15">
        <v>263.68</v>
      </c>
      <c r="AG8" s="15">
        <v>263.68</v>
      </c>
      <c r="AH8" s="15">
        <v>263.68</v>
      </c>
      <c r="AI8" s="15">
        <v>263.68</v>
      </c>
      <c r="AK8" s="17"/>
    </row>
    <row r="9" spans="1:37" x14ac:dyDescent="0.4">
      <c r="A9" s="11" t="s">
        <v>39</v>
      </c>
      <c r="B9" s="12" t="s">
        <v>32</v>
      </c>
      <c r="C9" s="13"/>
      <c r="D9" s="14" t="s">
        <v>40</v>
      </c>
      <c r="E9" s="27" t="s">
        <v>41</v>
      </c>
      <c r="F9" s="28" t="s">
        <v>28</v>
      </c>
      <c r="G9" s="26">
        <v>103.76</v>
      </c>
      <c r="H9" s="29">
        <v>1</v>
      </c>
      <c r="I9" s="30">
        <v>41487</v>
      </c>
      <c r="J9" s="31">
        <v>45138</v>
      </c>
      <c r="K9" s="26">
        <v>103.76</v>
      </c>
      <c r="L9" s="26">
        <v>103.76</v>
      </c>
      <c r="M9" s="26">
        <v>103.76</v>
      </c>
      <c r="N9" s="26">
        <v>103.76</v>
      </c>
      <c r="O9" s="26">
        <v>103.76</v>
      </c>
      <c r="P9" s="26">
        <v>103.76</v>
      </c>
      <c r="Q9" s="26">
        <v>103.76</v>
      </c>
      <c r="R9" s="26">
        <v>103.76</v>
      </c>
      <c r="S9" s="26">
        <v>103.76</v>
      </c>
      <c r="T9" s="26">
        <v>103.76</v>
      </c>
      <c r="U9" s="26">
        <v>103.76</v>
      </c>
      <c r="V9" s="26">
        <v>103.76</v>
      </c>
      <c r="X9" s="15">
        <v>103.76</v>
      </c>
      <c r="Y9" s="15">
        <v>103.76</v>
      </c>
      <c r="Z9" s="15">
        <v>103.76</v>
      </c>
      <c r="AA9" s="15">
        <v>103.76</v>
      </c>
      <c r="AB9" s="15">
        <v>103.76</v>
      </c>
      <c r="AC9" s="15">
        <v>103.76</v>
      </c>
      <c r="AD9" s="15">
        <v>103.76</v>
      </c>
      <c r="AE9" s="15">
        <v>103.76</v>
      </c>
      <c r="AF9" s="15">
        <v>103.76</v>
      </c>
      <c r="AG9" s="15">
        <v>103.76</v>
      </c>
      <c r="AH9" s="15">
        <v>103.76</v>
      </c>
      <c r="AI9" s="15">
        <v>103.76</v>
      </c>
      <c r="AK9" s="17"/>
    </row>
    <row r="10" spans="1:37" x14ac:dyDescent="0.4">
      <c r="A10" s="11" t="s">
        <v>39</v>
      </c>
      <c r="B10" s="12" t="s">
        <v>32</v>
      </c>
      <c r="C10" s="13"/>
      <c r="D10" s="14" t="s">
        <v>40</v>
      </c>
      <c r="E10" s="27" t="s">
        <v>42</v>
      </c>
      <c r="F10" s="28" t="s">
        <v>28</v>
      </c>
      <c r="G10" s="26">
        <v>95.34</v>
      </c>
      <c r="H10" s="29">
        <v>1</v>
      </c>
      <c r="I10" s="30">
        <v>41487</v>
      </c>
      <c r="J10" s="31">
        <v>45138</v>
      </c>
      <c r="K10" s="26">
        <v>95.34</v>
      </c>
      <c r="L10" s="26">
        <v>95.34</v>
      </c>
      <c r="M10" s="26">
        <v>95.34</v>
      </c>
      <c r="N10" s="26">
        <v>95.34</v>
      </c>
      <c r="O10" s="26">
        <v>95.34</v>
      </c>
      <c r="P10" s="26">
        <v>95.34</v>
      </c>
      <c r="Q10" s="26">
        <v>95.34</v>
      </c>
      <c r="R10" s="26">
        <v>95.34</v>
      </c>
      <c r="S10" s="26">
        <v>95.34</v>
      </c>
      <c r="T10" s="26">
        <v>95.34</v>
      </c>
      <c r="U10" s="26">
        <v>95.34</v>
      </c>
      <c r="V10" s="26">
        <v>95.34</v>
      </c>
      <c r="X10" s="15">
        <v>95.34</v>
      </c>
      <c r="Y10" s="15">
        <v>95.34</v>
      </c>
      <c r="Z10" s="15">
        <v>95.34</v>
      </c>
      <c r="AA10" s="15">
        <v>95.34</v>
      </c>
      <c r="AB10" s="15">
        <v>95.34</v>
      </c>
      <c r="AC10" s="15">
        <v>95.34</v>
      </c>
      <c r="AD10" s="15">
        <v>95.34</v>
      </c>
      <c r="AE10" s="15">
        <v>95.34</v>
      </c>
      <c r="AF10" s="15">
        <v>95.34</v>
      </c>
      <c r="AG10" s="15">
        <v>95.34</v>
      </c>
      <c r="AH10" s="15">
        <v>95.34</v>
      </c>
      <c r="AI10" s="15">
        <v>95.34</v>
      </c>
      <c r="AK10" s="17"/>
    </row>
    <row r="11" spans="1:37" x14ac:dyDescent="0.4">
      <c r="A11" s="11" t="s">
        <v>39</v>
      </c>
      <c r="B11" s="12" t="s">
        <v>32</v>
      </c>
      <c r="C11" s="13"/>
      <c r="D11" s="14" t="s">
        <v>40</v>
      </c>
      <c r="E11" s="27" t="s">
        <v>43</v>
      </c>
      <c r="F11" s="28" t="s">
        <v>28</v>
      </c>
      <c r="G11" s="26">
        <v>96.85</v>
      </c>
      <c r="H11" s="29">
        <v>1</v>
      </c>
      <c r="I11" s="30">
        <v>41487</v>
      </c>
      <c r="J11" s="31">
        <v>45138</v>
      </c>
      <c r="K11" s="26">
        <v>96.85</v>
      </c>
      <c r="L11" s="26">
        <v>96.85</v>
      </c>
      <c r="M11" s="26">
        <v>96.85</v>
      </c>
      <c r="N11" s="26">
        <v>96.85</v>
      </c>
      <c r="O11" s="26">
        <v>96.85</v>
      </c>
      <c r="P11" s="26">
        <v>96.85</v>
      </c>
      <c r="Q11" s="26">
        <v>96.85</v>
      </c>
      <c r="R11" s="26">
        <v>96.85</v>
      </c>
      <c r="S11" s="26">
        <v>96.85</v>
      </c>
      <c r="T11" s="26">
        <v>96.85</v>
      </c>
      <c r="U11" s="26">
        <v>96.85</v>
      </c>
      <c r="V11" s="26">
        <v>96.85</v>
      </c>
      <c r="X11" s="15">
        <v>96.85</v>
      </c>
      <c r="Y11" s="15">
        <v>96.85</v>
      </c>
      <c r="Z11" s="15">
        <v>96.85</v>
      </c>
      <c r="AA11" s="15">
        <v>96.85</v>
      </c>
      <c r="AB11" s="15">
        <v>96.85</v>
      </c>
      <c r="AC11" s="15">
        <v>96.85</v>
      </c>
      <c r="AD11" s="15">
        <v>96.85</v>
      </c>
      <c r="AE11" s="15">
        <v>96.85</v>
      </c>
      <c r="AF11" s="15">
        <v>96.85</v>
      </c>
      <c r="AG11" s="15">
        <v>96.85</v>
      </c>
      <c r="AH11" s="15">
        <v>96.85</v>
      </c>
      <c r="AI11" s="15">
        <v>96.85</v>
      </c>
      <c r="AK11" s="17"/>
    </row>
    <row r="12" spans="1:37" x14ac:dyDescent="0.4">
      <c r="A12" s="11" t="s">
        <v>39</v>
      </c>
      <c r="B12" s="12" t="s">
        <v>32</v>
      </c>
      <c r="C12" s="13"/>
      <c r="D12" s="14" t="s">
        <v>40</v>
      </c>
      <c r="E12" s="27" t="s">
        <v>44</v>
      </c>
      <c r="F12" s="28" t="s">
        <v>28</v>
      </c>
      <c r="G12" s="26">
        <v>102.47</v>
      </c>
      <c r="H12" s="29">
        <v>1</v>
      </c>
      <c r="I12" s="30">
        <v>41487</v>
      </c>
      <c r="J12" s="31">
        <v>45138</v>
      </c>
      <c r="K12" s="26">
        <v>102.47</v>
      </c>
      <c r="L12" s="26">
        <v>102.47</v>
      </c>
      <c r="M12" s="26">
        <v>102.47</v>
      </c>
      <c r="N12" s="26">
        <v>102.47</v>
      </c>
      <c r="O12" s="26">
        <v>102.47</v>
      </c>
      <c r="P12" s="26">
        <v>102.47</v>
      </c>
      <c r="Q12" s="26">
        <v>102.47</v>
      </c>
      <c r="R12" s="26">
        <v>102.47</v>
      </c>
      <c r="S12" s="26">
        <v>102.47</v>
      </c>
      <c r="T12" s="26">
        <v>102.47</v>
      </c>
      <c r="U12" s="26">
        <v>102.47</v>
      </c>
      <c r="V12" s="26">
        <v>102.47</v>
      </c>
      <c r="X12" s="15">
        <v>102.47</v>
      </c>
      <c r="Y12" s="15">
        <v>102.47</v>
      </c>
      <c r="Z12" s="15">
        <v>102.47</v>
      </c>
      <c r="AA12" s="15">
        <v>102.47</v>
      </c>
      <c r="AB12" s="15">
        <v>102.47</v>
      </c>
      <c r="AC12" s="15">
        <v>102.47</v>
      </c>
      <c r="AD12" s="15">
        <v>102.47</v>
      </c>
      <c r="AE12" s="15">
        <v>102.47</v>
      </c>
      <c r="AF12" s="15">
        <v>102.47</v>
      </c>
      <c r="AG12" s="15">
        <v>102.47</v>
      </c>
      <c r="AH12" s="15">
        <v>102.47</v>
      </c>
      <c r="AI12" s="15">
        <v>102.47</v>
      </c>
      <c r="AK12" s="17"/>
    </row>
    <row r="13" spans="1:37" x14ac:dyDescent="0.4">
      <c r="A13" s="11" t="s">
        <v>39</v>
      </c>
      <c r="B13" s="12" t="s">
        <v>32</v>
      </c>
      <c r="C13" s="13"/>
      <c r="D13" s="14" t="s">
        <v>40</v>
      </c>
      <c r="E13" s="27" t="s">
        <v>45</v>
      </c>
      <c r="F13" s="28" t="s">
        <v>28</v>
      </c>
      <c r="G13" s="26">
        <v>103.81</v>
      </c>
      <c r="H13" s="29">
        <v>1</v>
      </c>
      <c r="I13" s="30">
        <v>41487</v>
      </c>
      <c r="J13" s="31">
        <v>45138</v>
      </c>
      <c r="K13" s="26">
        <v>103.81</v>
      </c>
      <c r="L13" s="26">
        <v>103.81</v>
      </c>
      <c r="M13" s="26">
        <v>103.81</v>
      </c>
      <c r="N13" s="26">
        <v>103.81</v>
      </c>
      <c r="O13" s="26">
        <v>103.81</v>
      </c>
      <c r="P13" s="26">
        <v>103.81</v>
      </c>
      <c r="Q13" s="26">
        <v>103.81</v>
      </c>
      <c r="R13" s="26">
        <v>103.81</v>
      </c>
      <c r="S13" s="26">
        <v>103.81</v>
      </c>
      <c r="T13" s="26">
        <v>103.81</v>
      </c>
      <c r="U13" s="26">
        <v>103.81</v>
      </c>
      <c r="V13" s="26">
        <v>103.81</v>
      </c>
      <c r="X13" s="15">
        <v>103.81</v>
      </c>
      <c r="Y13" s="15">
        <v>103.81</v>
      </c>
      <c r="Z13" s="15">
        <v>103.81</v>
      </c>
      <c r="AA13" s="15">
        <v>103.81</v>
      </c>
      <c r="AB13" s="15">
        <v>103.81</v>
      </c>
      <c r="AC13" s="15">
        <v>103.81</v>
      </c>
      <c r="AD13" s="15">
        <v>103.81</v>
      </c>
      <c r="AE13" s="15">
        <v>103.81</v>
      </c>
      <c r="AF13" s="15">
        <v>103.81</v>
      </c>
      <c r="AG13" s="15">
        <v>103.81</v>
      </c>
      <c r="AH13" s="15">
        <v>103.81</v>
      </c>
      <c r="AI13" s="15">
        <v>103.81</v>
      </c>
      <c r="AK13" s="17"/>
    </row>
    <row r="14" spans="1:37" x14ac:dyDescent="0.4">
      <c r="A14" s="11" t="s">
        <v>39</v>
      </c>
      <c r="B14" s="12" t="s">
        <v>32</v>
      </c>
      <c r="C14" s="13"/>
      <c r="D14" s="14" t="s">
        <v>40</v>
      </c>
      <c r="E14" s="27" t="s">
        <v>46</v>
      </c>
      <c r="F14" s="28" t="s">
        <v>28</v>
      </c>
      <c r="G14" s="26">
        <v>100.99</v>
      </c>
      <c r="H14" s="29">
        <v>1</v>
      </c>
      <c r="I14" s="30">
        <v>41487</v>
      </c>
      <c r="J14" s="31">
        <v>45138</v>
      </c>
      <c r="K14" s="26">
        <v>100.99</v>
      </c>
      <c r="L14" s="26">
        <v>100.99</v>
      </c>
      <c r="M14" s="26">
        <v>100.99</v>
      </c>
      <c r="N14" s="26">
        <v>100.99</v>
      </c>
      <c r="O14" s="26">
        <v>100.99</v>
      </c>
      <c r="P14" s="26">
        <v>100.99</v>
      </c>
      <c r="Q14" s="26">
        <v>100.99</v>
      </c>
      <c r="R14" s="26">
        <v>100.99</v>
      </c>
      <c r="S14" s="26">
        <v>100.99</v>
      </c>
      <c r="T14" s="26">
        <v>100.99</v>
      </c>
      <c r="U14" s="26">
        <v>100.99</v>
      </c>
      <c r="V14" s="26">
        <v>100.99</v>
      </c>
      <c r="X14" s="15">
        <v>100.99</v>
      </c>
      <c r="Y14" s="15">
        <v>100.99</v>
      </c>
      <c r="Z14" s="15">
        <v>100.99</v>
      </c>
      <c r="AA14" s="15">
        <v>100.99</v>
      </c>
      <c r="AB14" s="15">
        <v>100.99</v>
      </c>
      <c r="AC14" s="15">
        <v>100.99</v>
      </c>
      <c r="AD14" s="15">
        <v>100.99</v>
      </c>
      <c r="AE14" s="15">
        <v>100.99</v>
      </c>
      <c r="AF14" s="15">
        <v>100.99</v>
      </c>
      <c r="AG14" s="15">
        <v>100.99</v>
      </c>
      <c r="AH14" s="15">
        <v>100.99</v>
      </c>
      <c r="AI14" s="15">
        <v>100.99</v>
      </c>
      <c r="AK14" s="17"/>
    </row>
    <row r="15" spans="1:37" x14ac:dyDescent="0.4">
      <c r="A15" s="11" t="s">
        <v>39</v>
      </c>
      <c r="B15" s="12" t="s">
        <v>32</v>
      </c>
      <c r="C15" s="13"/>
      <c r="D15" s="14" t="s">
        <v>40</v>
      </c>
      <c r="E15" s="27" t="s">
        <v>47</v>
      </c>
      <c r="F15" s="28" t="s">
        <v>28</v>
      </c>
      <c r="G15" s="26">
        <v>97.06</v>
      </c>
      <c r="H15" s="29">
        <v>1</v>
      </c>
      <c r="I15" s="30">
        <v>41487</v>
      </c>
      <c r="J15" s="31">
        <v>45138</v>
      </c>
      <c r="K15" s="26">
        <v>97.06</v>
      </c>
      <c r="L15" s="26">
        <v>97.06</v>
      </c>
      <c r="M15" s="26">
        <v>97.06</v>
      </c>
      <c r="N15" s="26">
        <v>97.06</v>
      </c>
      <c r="O15" s="26">
        <v>97.06</v>
      </c>
      <c r="P15" s="26">
        <v>97.06</v>
      </c>
      <c r="Q15" s="26">
        <v>97.06</v>
      </c>
      <c r="R15" s="26">
        <v>97.06</v>
      </c>
      <c r="S15" s="26">
        <v>97.06</v>
      </c>
      <c r="T15" s="26">
        <v>97.06</v>
      </c>
      <c r="U15" s="26">
        <v>97.06</v>
      </c>
      <c r="V15" s="26">
        <v>97.06</v>
      </c>
      <c r="X15" s="15">
        <v>97.06</v>
      </c>
      <c r="Y15" s="15">
        <v>97.06</v>
      </c>
      <c r="Z15" s="15">
        <v>97.06</v>
      </c>
      <c r="AA15" s="15">
        <v>97.06</v>
      </c>
      <c r="AB15" s="15">
        <v>97.06</v>
      </c>
      <c r="AC15" s="15">
        <v>97.06</v>
      </c>
      <c r="AD15" s="15">
        <v>97.06</v>
      </c>
      <c r="AE15" s="15">
        <v>97.06</v>
      </c>
      <c r="AF15" s="15">
        <v>97.06</v>
      </c>
      <c r="AG15" s="15">
        <v>97.06</v>
      </c>
      <c r="AH15" s="15">
        <v>97.06</v>
      </c>
      <c r="AI15" s="15">
        <v>97.06</v>
      </c>
      <c r="AK15" s="17"/>
    </row>
    <row r="16" spans="1:37" x14ac:dyDescent="0.4">
      <c r="A16" s="34" t="s">
        <v>39</v>
      </c>
      <c r="B16" s="79" t="s">
        <v>32</v>
      </c>
      <c r="C16" s="36"/>
      <c r="D16" s="27" t="s">
        <v>40</v>
      </c>
      <c r="E16" s="27" t="s">
        <v>48</v>
      </c>
      <c r="F16" s="28" t="s">
        <v>28</v>
      </c>
      <c r="G16" s="26">
        <v>101.8</v>
      </c>
      <c r="H16" s="29">
        <v>1</v>
      </c>
      <c r="I16" s="30">
        <v>41487</v>
      </c>
      <c r="J16" s="31">
        <v>45138</v>
      </c>
      <c r="K16" s="26">
        <v>101.8</v>
      </c>
      <c r="L16" s="26">
        <v>101.8</v>
      </c>
      <c r="M16" s="26">
        <v>101.8</v>
      </c>
      <c r="N16" s="26">
        <v>101.8</v>
      </c>
      <c r="O16" s="26">
        <v>101.8</v>
      </c>
      <c r="P16" s="26">
        <v>101.8</v>
      </c>
      <c r="Q16" s="26">
        <v>101.8</v>
      </c>
      <c r="R16" s="26">
        <v>101.8</v>
      </c>
      <c r="S16" s="26">
        <v>101.8</v>
      </c>
      <c r="T16" s="26">
        <v>101.8</v>
      </c>
      <c r="U16" s="26">
        <v>101.8</v>
      </c>
      <c r="V16" s="26">
        <v>101.8</v>
      </c>
      <c r="W16" s="71"/>
      <c r="X16" s="26">
        <v>101.8</v>
      </c>
      <c r="Y16" s="26">
        <v>101.8</v>
      </c>
      <c r="Z16" s="26">
        <v>101.8</v>
      </c>
      <c r="AA16" s="26">
        <v>101.8</v>
      </c>
      <c r="AB16" s="26">
        <v>101.8</v>
      </c>
      <c r="AC16" s="26">
        <v>101.8</v>
      </c>
      <c r="AD16" s="26">
        <v>101.8</v>
      </c>
      <c r="AE16" s="26">
        <v>101.8</v>
      </c>
      <c r="AF16" s="26">
        <v>101.8</v>
      </c>
      <c r="AG16" s="26">
        <v>101.8</v>
      </c>
      <c r="AH16" s="26">
        <v>101.8</v>
      </c>
      <c r="AI16" s="26">
        <v>101.8</v>
      </c>
      <c r="AK16" s="17"/>
    </row>
    <row r="17" spans="1:37" x14ac:dyDescent="0.4">
      <c r="A17" s="34" t="s">
        <v>35</v>
      </c>
      <c r="B17" s="79" t="s">
        <v>32</v>
      </c>
      <c r="C17" s="36"/>
      <c r="D17" s="27" t="s">
        <v>49</v>
      </c>
      <c r="E17" s="27" t="s">
        <v>50</v>
      </c>
      <c r="F17" s="28" t="s">
        <v>51</v>
      </c>
      <c r="G17" s="26">
        <v>49</v>
      </c>
      <c r="H17" s="29">
        <v>1</v>
      </c>
      <c r="I17" s="30">
        <v>41290</v>
      </c>
      <c r="J17" s="31">
        <v>44941</v>
      </c>
      <c r="K17" s="26">
        <v>49</v>
      </c>
      <c r="L17" s="26">
        <v>49</v>
      </c>
      <c r="M17" s="26">
        <v>49</v>
      </c>
      <c r="N17" s="26">
        <v>49</v>
      </c>
      <c r="O17" s="26">
        <v>49</v>
      </c>
      <c r="P17" s="26">
        <v>49</v>
      </c>
      <c r="Q17" s="26">
        <v>49</v>
      </c>
      <c r="R17" s="26">
        <v>49</v>
      </c>
      <c r="S17" s="26">
        <v>49</v>
      </c>
      <c r="T17" s="26">
        <v>49</v>
      </c>
      <c r="U17" s="26">
        <v>49</v>
      </c>
      <c r="V17" s="26">
        <v>49</v>
      </c>
      <c r="W17" s="71"/>
      <c r="X17" s="26">
        <v>49</v>
      </c>
      <c r="Y17" s="26">
        <v>49</v>
      </c>
      <c r="Z17" s="26">
        <v>49</v>
      </c>
      <c r="AA17" s="26">
        <v>49</v>
      </c>
      <c r="AB17" s="26">
        <v>49</v>
      </c>
      <c r="AC17" s="26">
        <v>49</v>
      </c>
      <c r="AD17" s="26">
        <v>49</v>
      </c>
      <c r="AE17" s="26">
        <v>49</v>
      </c>
      <c r="AF17" s="26">
        <v>49</v>
      </c>
      <c r="AG17" s="26">
        <v>49</v>
      </c>
      <c r="AH17" s="26">
        <v>49</v>
      </c>
      <c r="AI17" s="26">
        <v>49</v>
      </c>
      <c r="AK17" s="17"/>
    </row>
    <row r="18" spans="1:37" x14ac:dyDescent="0.4">
      <c r="A18" s="34" t="s">
        <v>35</v>
      </c>
      <c r="B18" s="79" t="s">
        <v>32</v>
      </c>
      <c r="C18" s="36"/>
      <c r="D18" s="27" t="s">
        <v>52</v>
      </c>
      <c r="E18" s="27" t="s">
        <v>53</v>
      </c>
      <c r="F18" s="28" t="s">
        <v>28</v>
      </c>
      <c r="G18" s="26">
        <v>96.43</v>
      </c>
      <c r="H18" s="29">
        <v>1</v>
      </c>
      <c r="I18" s="30">
        <v>41426</v>
      </c>
      <c r="J18" s="31">
        <v>45077</v>
      </c>
      <c r="K18" s="26">
        <v>96.43</v>
      </c>
      <c r="L18" s="26">
        <v>96.43</v>
      </c>
      <c r="M18" s="26">
        <v>96.43</v>
      </c>
      <c r="N18" s="26">
        <v>96.43</v>
      </c>
      <c r="O18" s="26">
        <v>96.43</v>
      </c>
      <c r="P18" s="26">
        <v>96.43</v>
      </c>
      <c r="Q18" s="26">
        <v>96.43</v>
      </c>
      <c r="R18" s="26">
        <v>96.43</v>
      </c>
      <c r="S18" s="26">
        <v>96.43</v>
      </c>
      <c r="T18" s="26">
        <v>96.43</v>
      </c>
      <c r="U18" s="26">
        <v>96.43</v>
      </c>
      <c r="V18" s="26">
        <v>96.43</v>
      </c>
      <c r="W18" s="71"/>
      <c r="X18" s="26">
        <v>96</v>
      </c>
      <c r="Y18" s="26">
        <v>96</v>
      </c>
      <c r="Z18" s="26">
        <v>96</v>
      </c>
      <c r="AA18" s="26">
        <v>96</v>
      </c>
      <c r="AB18" s="26">
        <v>96</v>
      </c>
      <c r="AC18" s="26">
        <v>96</v>
      </c>
      <c r="AD18" s="26">
        <v>96</v>
      </c>
      <c r="AE18" s="26">
        <v>96</v>
      </c>
      <c r="AF18" s="26">
        <v>96</v>
      </c>
      <c r="AG18" s="26">
        <v>96</v>
      </c>
      <c r="AH18" s="26">
        <v>96</v>
      </c>
      <c r="AI18" s="26">
        <v>96</v>
      </c>
      <c r="AK18" s="17"/>
    </row>
    <row r="19" spans="1:37" x14ac:dyDescent="0.4">
      <c r="A19" s="34" t="s">
        <v>35</v>
      </c>
      <c r="B19" s="79" t="s">
        <v>32</v>
      </c>
      <c r="C19" s="36"/>
      <c r="D19" s="27" t="s">
        <v>52</v>
      </c>
      <c r="E19" s="27" t="s">
        <v>54</v>
      </c>
      <c r="F19" s="28" t="s">
        <v>28</v>
      </c>
      <c r="G19" s="26">
        <v>96.91</v>
      </c>
      <c r="H19" s="29">
        <v>1</v>
      </c>
      <c r="I19" s="30">
        <v>41426</v>
      </c>
      <c r="J19" s="31">
        <v>45077</v>
      </c>
      <c r="K19" s="26">
        <v>96.91</v>
      </c>
      <c r="L19" s="26">
        <v>96.91</v>
      </c>
      <c r="M19" s="26">
        <v>96.91</v>
      </c>
      <c r="N19" s="26">
        <v>96.91</v>
      </c>
      <c r="O19" s="26">
        <v>96.91</v>
      </c>
      <c r="P19" s="26">
        <v>96.91</v>
      </c>
      <c r="Q19" s="26">
        <v>96.91</v>
      </c>
      <c r="R19" s="26">
        <v>96.91</v>
      </c>
      <c r="S19" s="26">
        <v>96.91</v>
      </c>
      <c r="T19" s="26">
        <v>96.91</v>
      </c>
      <c r="U19" s="26">
        <v>96.91</v>
      </c>
      <c r="V19" s="26">
        <v>96.91</v>
      </c>
      <c r="W19" s="71"/>
      <c r="X19" s="26">
        <v>96</v>
      </c>
      <c r="Y19" s="26">
        <v>96</v>
      </c>
      <c r="Z19" s="26">
        <v>96</v>
      </c>
      <c r="AA19" s="26">
        <v>96</v>
      </c>
      <c r="AB19" s="26">
        <v>96</v>
      </c>
      <c r="AC19" s="26">
        <v>96</v>
      </c>
      <c r="AD19" s="26">
        <v>96</v>
      </c>
      <c r="AE19" s="26">
        <v>96</v>
      </c>
      <c r="AF19" s="26">
        <v>96</v>
      </c>
      <c r="AG19" s="26">
        <v>96</v>
      </c>
      <c r="AH19" s="26">
        <v>96</v>
      </c>
      <c r="AI19" s="26">
        <v>96</v>
      </c>
      <c r="AK19" s="17"/>
    </row>
    <row r="20" spans="1:37" x14ac:dyDescent="0.4">
      <c r="A20" s="34" t="s">
        <v>35</v>
      </c>
      <c r="B20" s="79" t="s">
        <v>32</v>
      </c>
      <c r="C20" s="36"/>
      <c r="D20" s="27" t="s">
        <v>52</v>
      </c>
      <c r="E20" s="27" t="s">
        <v>55</v>
      </c>
      <c r="F20" s="28" t="s">
        <v>28</v>
      </c>
      <c r="G20" s="26">
        <v>96.65</v>
      </c>
      <c r="H20" s="29">
        <v>1</v>
      </c>
      <c r="I20" s="30">
        <v>41426</v>
      </c>
      <c r="J20" s="31">
        <v>45077</v>
      </c>
      <c r="K20" s="26">
        <v>96.65</v>
      </c>
      <c r="L20" s="26">
        <v>96.65</v>
      </c>
      <c r="M20" s="26">
        <v>96.65</v>
      </c>
      <c r="N20" s="26">
        <v>96.65</v>
      </c>
      <c r="O20" s="26">
        <v>96.65</v>
      </c>
      <c r="P20" s="26">
        <v>96.65</v>
      </c>
      <c r="Q20" s="26">
        <v>96.65</v>
      </c>
      <c r="R20" s="26">
        <v>96.65</v>
      </c>
      <c r="S20" s="26">
        <v>96.65</v>
      </c>
      <c r="T20" s="26">
        <v>96.65</v>
      </c>
      <c r="U20" s="26">
        <v>96.65</v>
      </c>
      <c r="V20" s="26">
        <v>96.65</v>
      </c>
      <c r="W20" s="71"/>
      <c r="X20" s="26">
        <v>96</v>
      </c>
      <c r="Y20" s="26">
        <v>96</v>
      </c>
      <c r="Z20" s="26">
        <v>96</v>
      </c>
      <c r="AA20" s="26">
        <v>96</v>
      </c>
      <c r="AB20" s="26">
        <v>96</v>
      </c>
      <c r="AC20" s="26">
        <v>96</v>
      </c>
      <c r="AD20" s="26">
        <v>96</v>
      </c>
      <c r="AE20" s="26">
        <v>96</v>
      </c>
      <c r="AF20" s="26">
        <v>96</v>
      </c>
      <c r="AG20" s="26">
        <v>96</v>
      </c>
      <c r="AH20" s="26">
        <v>96</v>
      </c>
      <c r="AI20" s="26">
        <v>96</v>
      </c>
      <c r="AK20" s="17"/>
    </row>
    <row r="21" spans="1:37" x14ac:dyDescent="0.4">
      <c r="A21" s="34" t="s">
        <v>35</v>
      </c>
      <c r="B21" s="79" t="s">
        <v>32</v>
      </c>
      <c r="C21" s="36"/>
      <c r="D21" s="27" t="s">
        <v>52</v>
      </c>
      <c r="E21" s="27" t="s">
        <v>56</v>
      </c>
      <c r="F21" s="28" t="s">
        <v>28</v>
      </c>
      <c r="G21" s="26">
        <v>96.49</v>
      </c>
      <c r="H21" s="29">
        <v>1</v>
      </c>
      <c r="I21" s="30">
        <v>41426</v>
      </c>
      <c r="J21" s="31">
        <v>45077</v>
      </c>
      <c r="K21" s="26">
        <v>96.49</v>
      </c>
      <c r="L21" s="26">
        <v>96.49</v>
      </c>
      <c r="M21" s="26">
        <v>96.49</v>
      </c>
      <c r="N21" s="26">
        <v>96.49</v>
      </c>
      <c r="O21" s="26">
        <v>96.49</v>
      </c>
      <c r="P21" s="26">
        <v>96.49</v>
      </c>
      <c r="Q21" s="26">
        <v>96.49</v>
      </c>
      <c r="R21" s="26">
        <v>96.49</v>
      </c>
      <c r="S21" s="26">
        <v>96.49</v>
      </c>
      <c r="T21" s="26">
        <v>96.49</v>
      </c>
      <c r="U21" s="26">
        <v>96.49</v>
      </c>
      <c r="V21" s="26">
        <v>96.49</v>
      </c>
      <c r="W21" s="71"/>
      <c r="X21" s="26">
        <v>96</v>
      </c>
      <c r="Y21" s="26">
        <v>96</v>
      </c>
      <c r="Z21" s="26">
        <v>96</v>
      </c>
      <c r="AA21" s="26">
        <v>96</v>
      </c>
      <c r="AB21" s="26">
        <v>96</v>
      </c>
      <c r="AC21" s="26">
        <v>96</v>
      </c>
      <c r="AD21" s="26">
        <v>96</v>
      </c>
      <c r="AE21" s="26">
        <v>96</v>
      </c>
      <c r="AF21" s="26">
        <v>96</v>
      </c>
      <c r="AG21" s="26">
        <v>96</v>
      </c>
      <c r="AH21" s="26">
        <v>96</v>
      </c>
      <c r="AI21" s="26">
        <v>96</v>
      </c>
      <c r="AK21" s="17"/>
    </row>
    <row r="22" spans="1:37" x14ac:dyDescent="0.4">
      <c r="A22" s="34" t="s">
        <v>35</v>
      </c>
      <c r="B22" s="79" t="s">
        <v>32</v>
      </c>
      <c r="C22" s="36"/>
      <c r="D22" s="27" t="s">
        <v>52</v>
      </c>
      <c r="E22" s="27" t="s">
        <v>57</v>
      </c>
      <c r="F22" s="28" t="s">
        <v>28</v>
      </c>
      <c r="G22" s="26">
        <v>96.65</v>
      </c>
      <c r="H22" s="29">
        <v>1</v>
      </c>
      <c r="I22" s="30">
        <v>41426</v>
      </c>
      <c r="J22" s="31">
        <v>45077</v>
      </c>
      <c r="K22" s="26">
        <v>96.65</v>
      </c>
      <c r="L22" s="26">
        <v>96.65</v>
      </c>
      <c r="M22" s="26">
        <v>96.65</v>
      </c>
      <c r="N22" s="26">
        <v>96.65</v>
      </c>
      <c r="O22" s="26">
        <v>96.65</v>
      </c>
      <c r="P22" s="26">
        <v>96.65</v>
      </c>
      <c r="Q22" s="26">
        <v>96.65</v>
      </c>
      <c r="R22" s="26">
        <v>96.65</v>
      </c>
      <c r="S22" s="26">
        <v>96.65</v>
      </c>
      <c r="T22" s="26">
        <v>96.65</v>
      </c>
      <c r="U22" s="26">
        <v>96.65</v>
      </c>
      <c r="V22" s="26">
        <v>96.65</v>
      </c>
      <c r="W22" s="71"/>
      <c r="X22" s="26">
        <v>96.65</v>
      </c>
      <c r="Y22" s="26">
        <v>96.65</v>
      </c>
      <c r="Z22" s="26">
        <v>96.65</v>
      </c>
      <c r="AA22" s="26">
        <v>96.65</v>
      </c>
      <c r="AB22" s="26">
        <v>96.65</v>
      </c>
      <c r="AC22" s="26">
        <v>96.65</v>
      </c>
      <c r="AD22" s="26">
        <v>96.65</v>
      </c>
      <c r="AE22" s="26">
        <v>96.65</v>
      </c>
      <c r="AF22" s="26">
        <v>96.65</v>
      </c>
      <c r="AG22" s="26">
        <v>96.65</v>
      </c>
      <c r="AH22" s="26">
        <v>96.65</v>
      </c>
      <c r="AI22" s="26">
        <v>96.65</v>
      </c>
      <c r="AK22" s="17"/>
    </row>
    <row r="23" spans="1:37" x14ac:dyDescent="0.4">
      <c r="A23" s="34" t="s">
        <v>58</v>
      </c>
      <c r="B23" s="79" t="s">
        <v>25</v>
      </c>
      <c r="C23" s="36"/>
      <c r="D23" s="27" t="s">
        <v>59</v>
      </c>
      <c r="E23" s="27" t="s">
        <v>60</v>
      </c>
      <c r="F23" s="28" t="s">
        <v>28</v>
      </c>
      <c r="G23" s="26">
        <v>47</v>
      </c>
      <c r="H23" s="29">
        <v>1</v>
      </c>
      <c r="I23" s="30">
        <v>39282</v>
      </c>
      <c r="J23" s="31" t="s">
        <v>61</v>
      </c>
      <c r="K23" s="26">
        <v>47</v>
      </c>
      <c r="L23" s="26">
        <v>47</v>
      </c>
      <c r="M23" s="26">
        <v>47</v>
      </c>
      <c r="N23" s="26">
        <v>47</v>
      </c>
      <c r="O23" s="26">
        <v>47</v>
      </c>
      <c r="P23" s="26">
        <v>47</v>
      </c>
      <c r="Q23" s="26">
        <v>47</v>
      </c>
      <c r="R23" s="26">
        <v>47</v>
      </c>
      <c r="S23" s="26">
        <v>47</v>
      </c>
      <c r="T23" s="26">
        <v>47</v>
      </c>
      <c r="U23" s="26">
        <v>47</v>
      </c>
      <c r="V23" s="26">
        <v>47</v>
      </c>
      <c r="W23" s="71"/>
      <c r="X23" s="26">
        <v>47</v>
      </c>
      <c r="Y23" s="26">
        <v>47</v>
      </c>
      <c r="Z23" s="26">
        <v>47</v>
      </c>
      <c r="AA23" s="26">
        <v>47</v>
      </c>
      <c r="AB23" s="26">
        <v>47</v>
      </c>
      <c r="AC23" s="26">
        <v>47</v>
      </c>
      <c r="AD23" s="26">
        <v>47</v>
      </c>
      <c r="AE23" s="26">
        <v>47</v>
      </c>
      <c r="AF23" s="26">
        <v>47</v>
      </c>
      <c r="AG23" s="26">
        <v>47</v>
      </c>
      <c r="AH23" s="26">
        <v>47</v>
      </c>
      <c r="AI23" s="26">
        <v>47</v>
      </c>
      <c r="AK23" s="17"/>
    </row>
    <row r="24" spans="1:37" x14ac:dyDescent="0.4">
      <c r="A24" s="34" t="s">
        <v>58</v>
      </c>
      <c r="B24" s="79" t="s">
        <v>25</v>
      </c>
      <c r="C24" s="36"/>
      <c r="D24" s="27" t="s">
        <v>62</v>
      </c>
      <c r="E24" s="32" t="s">
        <v>63</v>
      </c>
      <c r="F24" s="28" t="s">
        <v>28</v>
      </c>
      <c r="G24" s="26">
        <v>47.11</v>
      </c>
      <c r="H24" s="29">
        <v>1</v>
      </c>
      <c r="I24" s="30">
        <v>39283</v>
      </c>
      <c r="J24" s="31" t="s">
        <v>61</v>
      </c>
      <c r="K24" s="26">
        <v>47.11</v>
      </c>
      <c r="L24" s="26">
        <v>47.11</v>
      </c>
      <c r="M24" s="26">
        <v>47.11</v>
      </c>
      <c r="N24" s="26">
        <v>47.11</v>
      </c>
      <c r="O24" s="26">
        <v>47.11</v>
      </c>
      <c r="P24" s="26">
        <v>47.11</v>
      </c>
      <c r="Q24" s="26">
        <v>47.11</v>
      </c>
      <c r="R24" s="26">
        <v>47.11</v>
      </c>
      <c r="S24" s="26">
        <v>47.11</v>
      </c>
      <c r="T24" s="26">
        <v>47.11</v>
      </c>
      <c r="U24" s="26">
        <v>47.11</v>
      </c>
      <c r="V24" s="26">
        <v>47.11</v>
      </c>
      <c r="W24" s="71"/>
      <c r="X24" s="26">
        <v>47.11</v>
      </c>
      <c r="Y24" s="26">
        <v>47.11</v>
      </c>
      <c r="Z24" s="26">
        <v>47.11</v>
      </c>
      <c r="AA24" s="26">
        <v>47.11</v>
      </c>
      <c r="AB24" s="26">
        <v>47.11</v>
      </c>
      <c r="AC24" s="26">
        <v>47.11</v>
      </c>
      <c r="AD24" s="26">
        <v>47.11</v>
      </c>
      <c r="AE24" s="26">
        <v>47.11</v>
      </c>
      <c r="AF24" s="26">
        <v>47.11</v>
      </c>
      <c r="AG24" s="26">
        <v>47.11</v>
      </c>
      <c r="AH24" s="26">
        <v>47.11</v>
      </c>
      <c r="AI24" s="26">
        <v>47.11</v>
      </c>
      <c r="AK24" s="17"/>
    </row>
    <row r="25" spans="1:37" x14ac:dyDescent="0.4">
      <c r="A25" s="34" t="s">
        <v>58</v>
      </c>
      <c r="B25" s="79" t="s">
        <v>25</v>
      </c>
      <c r="C25" s="36"/>
      <c r="D25" s="27" t="s">
        <v>64</v>
      </c>
      <c r="E25" s="32" t="s">
        <v>65</v>
      </c>
      <c r="F25" s="28" t="s">
        <v>28</v>
      </c>
      <c r="G25" s="26">
        <v>47.39</v>
      </c>
      <c r="H25" s="29">
        <v>1</v>
      </c>
      <c r="I25" s="30">
        <v>39280</v>
      </c>
      <c r="J25" s="31" t="s">
        <v>61</v>
      </c>
      <c r="K25" s="26">
        <v>47.39</v>
      </c>
      <c r="L25" s="26">
        <v>47.39</v>
      </c>
      <c r="M25" s="26">
        <v>47.39</v>
      </c>
      <c r="N25" s="26">
        <v>47.39</v>
      </c>
      <c r="O25" s="26">
        <v>47.39</v>
      </c>
      <c r="P25" s="26">
        <v>47.39</v>
      </c>
      <c r="Q25" s="26">
        <v>47.39</v>
      </c>
      <c r="R25" s="26">
        <v>47.39</v>
      </c>
      <c r="S25" s="26">
        <v>47.39</v>
      </c>
      <c r="T25" s="26">
        <v>47.39</v>
      </c>
      <c r="U25" s="26">
        <v>47.39</v>
      </c>
      <c r="V25" s="26">
        <v>47.39</v>
      </c>
      <c r="W25" s="71"/>
      <c r="X25" s="26">
        <v>47.39</v>
      </c>
      <c r="Y25" s="26">
        <v>47.39</v>
      </c>
      <c r="Z25" s="26">
        <v>47.39</v>
      </c>
      <c r="AA25" s="26">
        <v>47.39</v>
      </c>
      <c r="AB25" s="26">
        <v>47.39</v>
      </c>
      <c r="AC25" s="26">
        <v>47.39</v>
      </c>
      <c r="AD25" s="26">
        <v>47.39</v>
      </c>
      <c r="AE25" s="26">
        <v>47.39</v>
      </c>
      <c r="AF25" s="26">
        <v>47.39</v>
      </c>
      <c r="AG25" s="26">
        <v>47.39</v>
      </c>
      <c r="AH25" s="26">
        <v>47.39</v>
      </c>
      <c r="AI25" s="26">
        <v>47.39</v>
      </c>
      <c r="AK25" s="17"/>
    </row>
    <row r="26" spans="1:37" x14ac:dyDescent="0.4">
      <c r="A26" s="34" t="s">
        <v>66</v>
      </c>
      <c r="B26" s="79" t="s">
        <v>25</v>
      </c>
      <c r="C26" s="36"/>
      <c r="D26" s="27" t="s">
        <v>67</v>
      </c>
      <c r="E26" s="32" t="s">
        <v>68</v>
      </c>
      <c r="F26" s="28" t="s">
        <v>51</v>
      </c>
      <c r="G26" s="26">
        <v>47.2</v>
      </c>
      <c r="H26" s="29">
        <v>1</v>
      </c>
      <c r="I26" s="30">
        <v>40026</v>
      </c>
      <c r="J26" s="31" t="s">
        <v>61</v>
      </c>
      <c r="K26" s="26">
        <v>47.2</v>
      </c>
      <c r="L26" s="26">
        <v>47.2</v>
      </c>
      <c r="M26" s="26">
        <v>47.2</v>
      </c>
      <c r="N26" s="26">
        <v>47.2</v>
      </c>
      <c r="O26" s="26">
        <v>47.2</v>
      </c>
      <c r="P26" s="26">
        <v>47.2</v>
      </c>
      <c r="Q26" s="26">
        <v>47.2</v>
      </c>
      <c r="R26" s="26">
        <v>47.2</v>
      </c>
      <c r="S26" s="26">
        <v>47.2</v>
      </c>
      <c r="T26" s="26">
        <v>47.2</v>
      </c>
      <c r="U26" s="26">
        <v>47.2</v>
      </c>
      <c r="V26" s="26">
        <v>47.2</v>
      </c>
      <c r="W26" s="71"/>
      <c r="X26" s="26">
        <v>47.2</v>
      </c>
      <c r="Y26" s="26">
        <v>47.2</v>
      </c>
      <c r="Z26" s="26">
        <v>47.2</v>
      </c>
      <c r="AA26" s="26">
        <v>47.2</v>
      </c>
      <c r="AB26" s="26">
        <v>47.2</v>
      </c>
      <c r="AC26" s="26">
        <v>47.2</v>
      </c>
      <c r="AD26" s="26">
        <v>47.2</v>
      </c>
      <c r="AE26" s="26">
        <v>47.2</v>
      </c>
      <c r="AF26" s="26">
        <v>47.2</v>
      </c>
      <c r="AG26" s="26">
        <v>47.2</v>
      </c>
      <c r="AH26" s="26">
        <v>47.2</v>
      </c>
      <c r="AI26" s="26">
        <v>47.2</v>
      </c>
      <c r="AK26" s="17"/>
    </row>
    <row r="27" spans="1:37" x14ac:dyDescent="0.4">
      <c r="A27" s="34" t="s">
        <v>58</v>
      </c>
      <c r="B27" s="79" t="s">
        <v>25</v>
      </c>
      <c r="C27" s="36"/>
      <c r="D27" s="27" t="s">
        <v>69</v>
      </c>
      <c r="E27" s="32" t="s">
        <v>70</v>
      </c>
      <c r="F27" s="28" t="s">
        <v>28</v>
      </c>
      <c r="G27" s="26">
        <v>46</v>
      </c>
      <c r="H27" s="29">
        <v>1</v>
      </c>
      <c r="I27" s="30">
        <v>39282</v>
      </c>
      <c r="J27" s="31" t="s">
        <v>61</v>
      </c>
      <c r="K27" s="26">
        <v>46</v>
      </c>
      <c r="L27" s="26">
        <v>46</v>
      </c>
      <c r="M27" s="26">
        <v>46</v>
      </c>
      <c r="N27" s="26">
        <v>46</v>
      </c>
      <c r="O27" s="26">
        <v>46</v>
      </c>
      <c r="P27" s="26">
        <v>46</v>
      </c>
      <c r="Q27" s="26">
        <v>46</v>
      </c>
      <c r="R27" s="26">
        <v>46</v>
      </c>
      <c r="S27" s="26">
        <v>46</v>
      </c>
      <c r="T27" s="26">
        <v>46</v>
      </c>
      <c r="U27" s="26">
        <v>46</v>
      </c>
      <c r="V27" s="26">
        <v>46</v>
      </c>
      <c r="W27" s="71"/>
      <c r="X27" s="26">
        <v>46</v>
      </c>
      <c r="Y27" s="26">
        <v>46</v>
      </c>
      <c r="Z27" s="26">
        <v>46</v>
      </c>
      <c r="AA27" s="26">
        <v>46</v>
      </c>
      <c r="AB27" s="26">
        <v>46</v>
      </c>
      <c r="AC27" s="26">
        <v>46</v>
      </c>
      <c r="AD27" s="26">
        <v>46</v>
      </c>
      <c r="AE27" s="26">
        <v>46</v>
      </c>
      <c r="AF27" s="26">
        <v>46</v>
      </c>
      <c r="AG27" s="26">
        <v>46</v>
      </c>
      <c r="AH27" s="26">
        <v>46</v>
      </c>
      <c r="AI27" s="26">
        <v>46</v>
      </c>
      <c r="AK27" s="17"/>
    </row>
    <row r="28" spans="1:37" x14ac:dyDescent="0.4">
      <c r="A28" s="34" t="s">
        <v>71</v>
      </c>
      <c r="B28" s="79" t="s">
        <v>25</v>
      </c>
      <c r="C28" s="36" t="s">
        <v>72</v>
      </c>
      <c r="D28" s="27" t="s">
        <v>73</v>
      </c>
      <c r="E28" s="32" t="s">
        <v>74</v>
      </c>
      <c r="F28" s="28" t="s">
        <v>28</v>
      </c>
      <c r="G28" s="26">
        <v>10</v>
      </c>
      <c r="H28" s="29">
        <v>1</v>
      </c>
      <c r="I28" s="30">
        <v>42917</v>
      </c>
      <c r="J28" s="144">
        <v>46568</v>
      </c>
      <c r="K28" s="26">
        <v>10</v>
      </c>
      <c r="L28" s="26">
        <v>10</v>
      </c>
      <c r="M28" s="26">
        <v>10</v>
      </c>
      <c r="N28" s="26">
        <v>10</v>
      </c>
      <c r="O28" s="26">
        <v>10</v>
      </c>
      <c r="P28" s="26">
        <v>10</v>
      </c>
      <c r="Q28" s="26">
        <v>10</v>
      </c>
      <c r="R28" s="26">
        <v>10</v>
      </c>
      <c r="S28" s="26">
        <v>10</v>
      </c>
      <c r="T28" s="26">
        <v>10</v>
      </c>
      <c r="U28" s="26">
        <v>10</v>
      </c>
      <c r="V28" s="26">
        <v>10</v>
      </c>
      <c r="W28" s="71"/>
      <c r="X28" s="26">
        <v>10</v>
      </c>
      <c r="Y28" s="26">
        <v>10</v>
      </c>
      <c r="Z28" s="26">
        <v>10</v>
      </c>
      <c r="AA28" s="26">
        <v>10</v>
      </c>
      <c r="AB28" s="26">
        <v>10</v>
      </c>
      <c r="AC28" s="26">
        <v>10</v>
      </c>
      <c r="AD28" s="26">
        <v>10</v>
      </c>
      <c r="AE28" s="26">
        <v>10</v>
      </c>
      <c r="AF28" s="26">
        <v>10</v>
      </c>
      <c r="AG28" s="26">
        <v>10</v>
      </c>
      <c r="AH28" s="26">
        <v>10</v>
      </c>
      <c r="AI28" s="26">
        <v>10</v>
      </c>
      <c r="AK28" s="17"/>
    </row>
    <row r="29" spans="1:37" x14ac:dyDescent="0.4">
      <c r="A29" s="34" t="s">
        <v>71</v>
      </c>
      <c r="B29" s="79" t="s">
        <v>25</v>
      </c>
      <c r="C29" s="36" t="s">
        <v>72</v>
      </c>
      <c r="D29" s="27" t="s">
        <v>75</v>
      </c>
      <c r="E29" s="32" t="s">
        <v>76</v>
      </c>
      <c r="F29" s="28" t="s">
        <v>28</v>
      </c>
      <c r="G29" s="26">
        <v>10</v>
      </c>
      <c r="H29" s="29">
        <v>1</v>
      </c>
      <c r="I29" s="30">
        <v>42917</v>
      </c>
      <c r="J29" s="144">
        <v>46568</v>
      </c>
      <c r="K29" s="26">
        <v>10</v>
      </c>
      <c r="L29" s="26">
        <v>10</v>
      </c>
      <c r="M29" s="26">
        <v>10</v>
      </c>
      <c r="N29" s="26">
        <v>10</v>
      </c>
      <c r="O29" s="26">
        <v>10</v>
      </c>
      <c r="P29" s="26">
        <v>10</v>
      </c>
      <c r="Q29" s="26">
        <v>10</v>
      </c>
      <c r="R29" s="26">
        <v>10</v>
      </c>
      <c r="S29" s="26">
        <v>10</v>
      </c>
      <c r="T29" s="26">
        <v>10</v>
      </c>
      <c r="U29" s="26">
        <v>10</v>
      </c>
      <c r="V29" s="26">
        <v>10</v>
      </c>
      <c r="W29" s="71"/>
      <c r="X29" s="26">
        <v>10</v>
      </c>
      <c r="Y29" s="26">
        <v>10</v>
      </c>
      <c r="Z29" s="26">
        <v>10</v>
      </c>
      <c r="AA29" s="26">
        <v>10</v>
      </c>
      <c r="AB29" s="26">
        <v>10</v>
      </c>
      <c r="AC29" s="26">
        <v>10</v>
      </c>
      <c r="AD29" s="26">
        <v>10</v>
      </c>
      <c r="AE29" s="26">
        <v>10</v>
      </c>
      <c r="AF29" s="26">
        <v>10</v>
      </c>
      <c r="AG29" s="26">
        <v>10</v>
      </c>
      <c r="AH29" s="26">
        <v>10</v>
      </c>
      <c r="AI29" s="26">
        <v>10</v>
      </c>
      <c r="AK29" s="17"/>
    </row>
    <row r="30" spans="1:37" x14ac:dyDescent="0.4">
      <c r="A30" s="34" t="s">
        <v>77</v>
      </c>
      <c r="B30" s="79" t="s">
        <v>25</v>
      </c>
      <c r="C30" s="36"/>
      <c r="D30" s="32" t="s">
        <v>78</v>
      </c>
      <c r="E30" s="32" t="s">
        <v>79</v>
      </c>
      <c r="F30" s="28" t="s">
        <v>28</v>
      </c>
      <c r="G30" s="26">
        <v>0</v>
      </c>
      <c r="H30" s="29" t="s">
        <v>80</v>
      </c>
      <c r="I30" s="30">
        <v>42186</v>
      </c>
      <c r="J30" s="31">
        <v>44742</v>
      </c>
      <c r="K30" s="26">
        <v>242.47</v>
      </c>
      <c r="L30" s="26">
        <v>285.41000000000003</v>
      </c>
      <c r="M30" s="26">
        <v>271.23</v>
      </c>
      <c r="N30" s="26">
        <v>256.19</v>
      </c>
      <c r="O30" s="26">
        <v>271.25</v>
      </c>
      <c r="P30" s="26">
        <v>260.39999999999998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71"/>
      <c r="X30" s="26" t="s">
        <v>80</v>
      </c>
      <c r="Y30" s="26" t="s">
        <v>80</v>
      </c>
      <c r="Z30" s="26" t="s">
        <v>80</v>
      </c>
      <c r="AA30" s="26" t="s">
        <v>80</v>
      </c>
      <c r="AB30" s="26" t="s">
        <v>80</v>
      </c>
      <c r="AC30" s="26" t="s">
        <v>80</v>
      </c>
      <c r="AD30" s="26" t="s">
        <v>80</v>
      </c>
      <c r="AE30" s="26" t="s">
        <v>80</v>
      </c>
      <c r="AF30" s="26" t="s">
        <v>80</v>
      </c>
      <c r="AG30" s="26" t="s">
        <v>80</v>
      </c>
      <c r="AH30" s="26" t="s">
        <v>80</v>
      </c>
      <c r="AI30" s="26" t="s">
        <v>80</v>
      </c>
      <c r="AK30" s="17"/>
    </row>
    <row r="31" spans="1:37" ht="14.25" x14ac:dyDescent="0.45">
      <c r="A31" s="34" t="s">
        <v>81</v>
      </c>
      <c r="B31" s="79" t="s">
        <v>25</v>
      </c>
      <c r="C31" s="36"/>
      <c r="D31" s="80" t="s">
        <v>82</v>
      </c>
      <c r="E31" s="32" t="s">
        <v>83</v>
      </c>
      <c r="F31" s="28" t="s">
        <v>28</v>
      </c>
      <c r="G31" s="26">
        <v>4.0199999999999996</v>
      </c>
      <c r="H31" s="29" t="s">
        <v>80</v>
      </c>
      <c r="I31" s="30">
        <v>32140</v>
      </c>
      <c r="J31" s="31">
        <v>46265</v>
      </c>
      <c r="K31" s="26">
        <v>8.24</v>
      </c>
      <c r="L31" s="26">
        <v>4.37</v>
      </c>
      <c r="M31" s="26">
        <v>6.75</v>
      </c>
      <c r="N31" s="26">
        <v>13.66</v>
      </c>
      <c r="O31" s="26">
        <v>5.52</v>
      </c>
      <c r="P31" s="26">
        <v>6.54</v>
      </c>
      <c r="Q31" s="26">
        <v>6.62</v>
      </c>
      <c r="R31" s="26">
        <v>4.0199999999999996</v>
      </c>
      <c r="S31" s="26">
        <v>6.66</v>
      </c>
      <c r="T31" s="26">
        <v>8.2899999999999991</v>
      </c>
      <c r="U31" s="26">
        <v>3.91</v>
      </c>
      <c r="V31" s="26">
        <v>4.47</v>
      </c>
      <c r="W31" s="71"/>
      <c r="X31" s="26" t="s">
        <v>80</v>
      </c>
      <c r="Y31" s="26" t="s">
        <v>80</v>
      </c>
      <c r="Z31" s="26" t="s">
        <v>80</v>
      </c>
      <c r="AA31" s="26" t="s">
        <v>80</v>
      </c>
      <c r="AB31" s="26" t="s">
        <v>80</v>
      </c>
      <c r="AC31" s="26" t="s">
        <v>80</v>
      </c>
      <c r="AD31" s="26" t="s">
        <v>80</v>
      </c>
      <c r="AE31" s="26" t="s">
        <v>80</v>
      </c>
      <c r="AF31" s="26" t="s">
        <v>80</v>
      </c>
      <c r="AG31" s="26" t="s">
        <v>80</v>
      </c>
      <c r="AH31" s="26" t="s">
        <v>80</v>
      </c>
      <c r="AI31" s="26" t="s">
        <v>80</v>
      </c>
      <c r="AK31" s="17"/>
    </row>
    <row r="32" spans="1:37" x14ac:dyDescent="0.4">
      <c r="A32" s="34" t="s">
        <v>84</v>
      </c>
      <c r="B32" s="79" t="s">
        <v>25</v>
      </c>
      <c r="C32" s="81"/>
      <c r="D32" s="32" t="s">
        <v>85</v>
      </c>
      <c r="E32" s="32" t="s">
        <v>86</v>
      </c>
      <c r="F32" s="28" t="s">
        <v>28</v>
      </c>
      <c r="G32" s="26">
        <v>5.05</v>
      </c>
      <c r="H32" s="29" t="s">
        <v>80</v>
      </c>
      <c r="I32" s="30">
        <v>42370</v>
      </c>
      <c r="J32" s="31">
        <v>44926</v>
      </c>
      <c r="K32" s="26">
        <v>6.09</v>
      </c>
      <c r="L32" s="26">
        <v>6.11</v>
      </c>
      <c r="M32" s="26">
        <v>6.14</v>
      </c>
      <c r="N32" s="26">
        <v>5.04</v>
      </c>
      <c r="O32" s="26">
        <v>5.67</v>
      </c>
      <c r="P32" s="26">
        <v>5.91</v>
      </c>
      <c r="Q32" s="26">
        <v>4.67</v>
      </c>
      <c r="R32" s="26">
        <v>5.05</v>
      </c>
      <c r="S32" s="26">
        <v>4.7</v>
      </c>
      <c r="T32" s="26">
        <v>3.9</v>
      </c>
      <c r="U32" s="26">
        <v>5.64</v>
      </c>
      <c r="V32" s="26">
        <v>6.22</v>
      </c>
      <c r="W32" s="71"/>
      <c r="X32" s="26" t="s">
        <v>80</v>
      </c>
      <c r="Y32" s="26" t="s">
        <v>80</v>
      </c>
      <c r="Z32" s="26" t="s">
        <v>80</v>
      </c>
      <c r="AA32" s="26" t="s">
        <v>80</v>
      </c>
      <c r="AB32" s="26" t="s">
        <v>80</v>
      </c>
      <c r="AC32" s="26" t="s">
        <v>80</v>
      </c>
      <c r="AD32" s="26" t="s">
        <v>80</v>
      </c>
      <c r="AE32" s="26" t="s">
        <v>80</v>
      </c>
      <c r="AF32" s="26" t="s">
        <v>80</v>
      </c>
      <c r="AG32" s="26" t="s">
        <v>80</v>
      </c>
      <c r="AH32" s="26" t="s">
        <v>80</v>
      </c>
      <c r="AI32" s="26" t="s">
        <v>80</v>
      </c>
      <c r="AK32" s="17"/>
    </row>
    <row r="33" spans="1:37" x14ac:dyDescent="0.4">
      <c r="A33" s="34" t="s">
        <v>84</v>
      </c>
      <c r="B33" s="79" t="s">
        <v>25</v>
      </c>
      <c r="C33" s="36"/>
      <c r="D33" s="32" t="s">
        <v>87</v>
      </c>
      <c r="E33" s="32" t="s">
        <v>88</v>
      </c>
      <c r="F33" s="28" t="s">
        <v>89</v>
      </c>
      <c r="G33" s="26"/>
      <c r="H33" s="29" t="s">
        <v>80</v>
      </c>
      <c r="I33" s="30">
        <v>42186</v>
      </c>
      <c r="J33" s="31">
        <v>44742.999988425923</v>
      </c>
      <c r="K33" s="26">
        <v>10.36</v>
      </c>
      <c r="L33" s="26">
        <v>10.61</v>
      </c>
      <c r="M33" s="26">
        <v>9.94</v>
      </c>
      <c r="N33" s="26">
        <v>3.46</v>
      </c>
      <c r="O33" s="26">
        <v>10.52</v>
      </c>
      <c r="P33" s="26">
        <v>8.26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71"/>
      <c r="X33" s="26" t="s">
        <v>80</v>
      </c>
      <c r="Y33" s="26" t="s">
        <v>80</v>
      </c>
      <c r="Z33" s="26" t="s">
        <v>80</v>
      </c>
      <c r="AA33" s="26" t="s">
        <v>80</v>
      </c>
      <c r="AB33" s="26" t="s">
        <v>80</v>
      </c>
      <c r="AC33" s="26" t="s">
        <v>80</v>
      </c>
      <c r="AD33" s="26" t="s">
        <v>80</v>
      </c>
      <c r="AE33" s="26" t="s">
        <v>80</v>
      </c>
      <c r="AF33" s="26" t="s">
        <v>80</v>
      </c>
      <c r="AG33" s="26" t="s">
        <v>80</v>
      </c>
      <c r="AH33" s="26" t="s">
        <v>80</v>
      </c>
      <c r="AI33" s="26" t="s">
        <v>80</v>
      </c>
      <c r="AK33" s="17"/>
    </row>
    <row r="34" spans="1:37" x14ac:dyDescent="0.4">
      <c r="A34" s="34" t="s">
        <v>84</v>
      </c>
      <c r="B34" s="79" t="s">
        <v>25</v>
      </c>
      <c r="C34" s="36"/>
      <c r="D34" s="32" t="s">
        <v>90</v>
      </c>
      <c r="E34" s="32" t="s">
        <v>91</v>
      </c>
      <c r="F34" s="28" t="s">
        <v>51</v>
      </c>
      <c r="G34" s="26">
        <v>15.67</v>
      </c>
      <c r="H34" s="29" t="s">
        <v>80</v>
      </c>
      <c r="I34" s="30">
        <v>42461</v>
      </c>
      <c r="J34" s="31">
        <v>45015</v>
      </c>
      <c r="K34" s="26">
        <v>19.38</v>
      </c>
      <c r="L34" s="26">
        <v>19.41</v>
      </c>
      <c r="M34" s="26">
        <v>17.690000000000001</v>
      </c>
      <c r="N34" s="26">
        <v>13.13</v>
      </c>
      <c r="O34" s="26">
        <v>14.56</v>
      </c>
      <c r="P34" s="26">
        <v>15.79</v>
      </c>
      <c r="Q34" s="26">
        <v>15.39</v>
      </c>
      <c r="R34" s="26">
        <v>15.67</v>
      </c>
      <c r="S34" s="26">
        <v>15.53</v>
      </c>
      <c r="T34" s="26">
        <v>13.83</v>
      </c>
      <c r="U34" s="26">
        <v>14.22</v>
      </c>
      <c r="V34" s="26">
        <v>15.16</v>
      </c>
      <c r="W34" s="71"/>
      <c r="X34" s="26" t="s">
        <v>80</v>
      </c>
      <c r="Y34" s="26" t="s">
        <v>80</v>
      </c>
      <c r="Z34" s="26" t="s">
        <v>80</v>
      </c>
      <c r="AA34" s="26" t="s">
        <v>80</v>
      </c>
      <c r="AB34" s="26" t="s">
        <v>80</v>
      </c>
      <c r="AC34" s="26" t="s">
        <v>80</v>
      </c>
      <c r="AD34" s="26" t="s">
        <v>80</v>
      </c>
      <c r="AE34" s="26" t="s">
        <v>80</v>
      </c>
      <c r="AF34" s="26" t="s">
        <v>80</v>
      </c>
      <c r="AG34" s="26" t="s">
        <v>80</v>
      </c>
      <c r="AH34" s="26" t="s">
        <v>80</v>
      </c>
      <c r="AI34" s="26" t="s">
        <v>80</v>
      </c>
      <c r="AK34" s="17"/>
    </row>
    <row r="35" spans="1:37" x14ac:dyDescent="0.4">
      <c r="A35" s="34" t="s">
        <v>84</v>
      </c>
      <c r="B35" s="79" t="s">
        <v>25</v>
      </c>
      <c r="C35" s="36"/>
      <c r="D35" s="32" t="s">
        <v>92</v>
      </c>
      <c r="E35" s="32" t="s">
        <v>93</v>
      </c>
      <c r="F35" s="28" t="s">
        <v>89</v>
      </c>
      <c r="G35" s="26"/>
      <c r="H35" s="29" t="s">
        <v>80</v>
      </c>
      <c r="I35" s="30">
        <v>42186</v>
      </c>
      <c r="J35" s="31">
        <v>44742.999988425923</v>
      </c>
      <c r="K35" s="26">
        <v>36.369999999999997</v>
      </c>
      <c r="L35" s="26">
        <v>35.36</v>
      </c>
      <c r="M35" s="26">
        <v>25.72</v>
      </c>
      <c r="N35" s="26">
        <v>20.260000000000002</v>
      </c>
      <c r="O35" s="26">
        <v>33.590000000000003</v>
      </c>
      <c r="P35" s="26">
        <v>34.78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71"/>
      <c r="X35" s="26" t="s">
        <v>80</v>
      </c>
      <c r="Y35" s="26" t="s">
        <v>80</v>
      </c>
      <c r="Z35" s="26" t="s">
        <v>80</v>
      </c>
      <c r="AA35" s="26" t="s">
        <v>80</v>
      </c>
      <c r="AB35" s="26" t="s">
        <v>80</v>
      </c>
      <c r="AC35" s="26" t="s">
        <v>80</v>
      </c>
      <c r="AD35" s="26" t="s">
        <v>80</v>
      </c>
      <c r="AE35" s="26" t="s">
        <v>80</v>
      </c>
      <c r="AF35" s="26" t="s">
        <v>80</v>
      </c>
      <c r="AG35" s="26" t="s">
        <v>80</v>
      </c>
      <c r="AH35" s="26" t="s">
        <v>80</v>
      </c>
      <c r="AI35" s="26" t="s">
        <v>80</v>
      </c>
      <c r="AK35" s="17"/>
    </row>
    <row r="36" spans="1:37" x14ac:dyDescent="0.4">
      <c r="A36" s="82" t="s">
        <v>94</v>
      </c>
      <c r="B36" s="35" t="s">
        <v>25</v>
      </c>
      <c r="C36" s="36" t="s">
        <v>95</v>
      </c>
      <c r="D36" s="35" t="s">
        <v>96</v>
      </c>
      <c r="E36" s="32" t="s">
        <v>97</v>
      </c>
      <c r="F36" s="28" t="s">
        <v>28</v>
      </c>
      <c r="G36" s="26">
        <v>650</v>
      </c>
      <c r="H36" s="29">
        <v>1</v>
      </c>
      <c r="I36" s="30">
        <v>43983</v>
      </c>
      <c r="J36" s="31">
        <v>51287</v>
      </c>
      <c r="K36" s="26">
        <v>650</v>
      </c>
      <c r="L36" s="26">
        <v>650</v>
      </c>
      <c r="M36" s="26">
        <v>650</v>
      </c>
      <c r="N36" s="26">
        <v>650</v>
      </c>
      <c r="O36" s="26">
        <v>650</v>
      </c>
      <c r="P36" s="26">
        <v>650</v>
      </c>
      <c r="Q36" s="26">
        <v>650</v>
      </c>
      <c r="R36" s="26">
        <v>650</v>
      </c>
      <c r="S36" s="26">
        <v>650</v>
      </c>
      <c r="T36" s="26">
        <v>650</v>
      </c>
      <c r="U36" s="26">
        <v>650</v>
      </c>
      <c r="V36" s="26">
        <v>650</v>
      </c>
      <c r="W36" s="71"/>
      <c r="X36" s="26">
        <v>509</v>
      </c>
      <c r="Y36" s="26">
        <v>509</v>
      </c>
      <c r="Z36" s="26">
        <v>509</v>
      </c>
      <c r="AA36" s="26">
        <v>509</v>
      </c>
      <c r="AB36" s="26">
        <v>509</v>
      </c>
      <c r="AC36" s="26">
        <v>509</v>
      </c>
      <c r="AD36" s="26">
        <v>509</v>
      </c>
      <c r="AE36" s="26">
        <v>509</v>
      </c>
      <c r="AF36" s="26">
        <v>509</v>
      </c>
      <c r="AG36" s="26">
        <v>509</v>
      </c>
      <c r="AH36" s="26">
        <v>509</v>
      </c>
      <c r="AI36" s="26">
        <v>509</v>
      </c>
      <c r="AK36" s="17"/>
    </row>
    <row r="37" spans="1:37" x14ac:dyDescent="0.4">
      <c r="A37" s="82" t="s">
        <v>94</v>
      </c>
      <c r="B37" s="35" t="s">
        <v>25</v>
      </c>
      <c r="C37" s="36" t="s">
        <v>95</v>
      </c>
      <c r="D37" s="35" t="s">
        <v>98</v>
      </c>
      <c r="E37" s="32" t="s">
        <v>99</v>
      </c>
      <c r="F37" s="28" t="s">
        <v>28</v>
      </c>
      <c r="G37" s="26">
        <v>649</v>
      </c>
      <c r="H37" s="29">
        <v>1</v>
      </c>
      <c r="I37" s="30">
        <v>43952</v>
      </c>
      <c r="J37" s="31">
        <v>51256</v>
      </c>
      <c r="K37" s="26">
        <v>649</v>
      </c>
      <c r="L37" s="26">
        <v>649</v>
      </c>
      <c r="M37" s="26">
        <v>649</v>
      </c>
      <c r="N37" s="26">
        <v>649</v>
      </c>
      <c r="O37" s="26">
        <v>649</v>
      </c>
      <c r="P37" s="26">
        <v>649</v>
      </c>
      <c r="Q37" s="26">
        <v>649</v>
      </c>
      <c r="R37" s="26">
        <v>649</v>
      </c>
      <c r="S37" s="26">
        <v>649</v>
      </c>
      <c r="T37" s="26">
        <v>649</v>
      </c>
      <c r="U37" s="26">
        <v>649</v>
      </c>
      <c r="V37" s="26">
        <v>649</v>
      </c>
      <c r="W37" s="71"/>
      <c r="X37" s="26">
        <v>507</v>
      </c>
      <c r="Y37" s="26">
        <v>507</v>
      </c>
      <c r="Z37" s="26">
        <v>507</v>
      </c>
      <c r="AA37" s="26">
        <v>507</v>
      </c>
      <c r="AB37" s="26">
        <v>507</v>
      </c>
      <c r="AC37" s="26">
        <v>507</v>
      </c>
      <c r="AD37" s="26">
        <v>507</v>
      </c>
      <c r="AE37" s="26">
        <v>507</v>
      </c>
      <c r="AF37" s="26">
        <v>507</v>
      </c>
      <c r="AG37" s="26">
        <v>507</v>
      </c>
      <c r="AH37" s="26">
        <v>507</v>
      </c>
      <c r="AI37" s="26">
        <v>507</v>
      </c>
      <c r="AK37" s="17"/>
    </row>
    <row r="38" spans="1:37" x14ac:dyDescent="0.4">
      <c r="A38" s="82" t="s">
        <v>94</v>
      </c>
      <c r="B38" s="35" t="s">
        <v>25</v>
      </c>
      <c r="C38" s="36" t="s">
        <v>95</v>
      </c>
      <c r="D38" s="35" t="s">
        <v>100</v>
      </c>
      <c r="E38" s="32" t="s">
        <v>101</v>
      </c>
      <c r="F38" s="28" t="s">
        <v>28</v>
      </c>
      <c r="G38" s="26">
        <v>49</v>
      </c>
      <c r="H38" s="29">
        <v>1</v>
      </c>
      <c r="I38" s="30">
        <v>44013</v>
      </c>
      <c r="J38" s="31">
        <v>51317</v>
      </c>
      <c r="K38" s="26">
        <v>49</v>
      </c>
      <c r="L38" s="26">
        <v>49</v>
      </c>
      <c r="M38" s="26">
        <v>49</v>
      </c>
      <c r="N38" s="26">
        <v>49</v>
      </c>
      <c r="O38" s="26">
        <v>49</v>
      </c>
      <c r="P38" s="26">
        <v>49</v>
      </c>
      <c r="Q38" s="26">
        <v>49</v>
      </c>
      <c r="R38" s="26">
        <v>49</v>
      </c>
      <c r="S38" s="26">
        <v>49</v>
      </c>
      <c r="T38" s="26">
        <v>49</v>
      </c>
      <c r="U38" s="26">
        <v>49</v>
      </c>
      <c r="V38" s="26">
        <v>49</v>
      </c>
      <c r="W38" s="71"/>
      <c r="X38" s="26">
        <v>49</v>
      </c>
      <c r="Y38" s="26">
        <v>49</v>
      </c>
      <c r="Z38" s="26">
        <v>49</v>
      </c>
      <c r="AA38" s="26">
        <v>49</v>
      </c>
      <c r="AB38" s="26">
        <v>49</v>
      </c>
      <c r="AC38" s="26">
        <v>49</v>
      </c>
      <c r="AD38" s="26">
        <v>49</v>
      </c>
      <c r="AE38" s="26">
        <v>49</v>
      </c>
      <c r="AF38" s="26">
        <v>49</v>
      </c>
      <c r="AG38" s="26">
        <v>49</v>
      </c>
      <c r="AH38" s="26">
        <v>49</v>
      </c>
      <c r="AI38" s="26">
        <v>49</v>
      </c>
      <c r="AK38" s="17"/>
    </row>
    <row r="39" spans="1:37" x14ac:dyDescent="0.4">
      <c r="A39" s="82" t="s">
        <v>94</v>
      </c>
      <c r="B39" s="35" t="s">
        <v>25</v>
      </c>
      <c r="C39" s="36" t="s">
        <v>95</v>
      </c>
      <c r="D39" s="32" t="s">
        <v>100</v>
      </c>
      <c r="E39" s="32" t="s">
        <v>102</v>
      </c>
      <c r="F39" s="28" t="s">
        <v>28</v>
      </c>
      <c r="G39" s="26">
        <v>49</v>
      </c>
      <c r="H39" s="29">
        <v>1</v>
      </c>
      <c r="I39" s="30">
        <v>44013</v>
      </c>
      <c r="J39" s="31">
        <v>51317</v>
      </c>
      <c r="K39" s="26">
        <v>49</v>
      </c>
      <c r="L39" s="26">
        <v>49</v>
      </c>
      <c r="M39" s="26">
        <v>49</v>
      </c>
      <c r="N39" s="26">
        <v>49</v>
      </c>
      <c r="O39" s="26">
        <v>49</v>
      </c>
      <c r="P39" s="26">
        <v>49</v>
      </c>
      <c r="Q39" s="26">
        <v>49</v>
      </c>
      <c r="R39" s="26">
        <v>49</v>
      </c>
      <c r="S39" s="26">
        <v>49</v>
      </c>
      <c r="T39" s="26">
        <v>49</v>
      </c>
      <c r="U39" s="26">
        <v>49</v>
      </c>
      <c r="V39" s="26">
        <v>49</v>
      </c>
      <c r="W39" s="71"/>
      <c r="X39" s="26">
        <v>49</v>
      </c>
      <c r="Y39" s="26">
        <v>49</v>
      </c>
      <c r="Z39" s="26">
        <v>49</v>
      </c>
      <c r="AA39" s="26">
        <v>49</v>
      </c>
      <c r="AB39" s="26">
        <v>49</v>
      </c>
      <c r="AC39" s="26">
        <v>49</v>
      </c>
      <c r="AD39" s="26">
        <v>49</v>
      </c>
      <c r="AE39" s="26">
        <v>49</v>
      </c>
      <c r="AF39" s="26">
        <v>49</v>
      </c>
      <c r="AG39" s="26">
        <v>49</v>
      </c>
      <c r="AH39" s="26">
        <v>49</v>
      </c>
      <c r="AI39" s="26">
        <v>49</v>
      </c>
      <c r="AK39" s="17"/>
    </row>
    <row r="40" spans="1:37" x14ac:dyDescent="0.4">
      <c r="A40" s="82" t="s">
        <v>94</v>
      </c>
      <c r="B40" s="32" t="s">
        <v>25</v>
      </c>
      <c r="C40" s="36" t="s">
        <v>95</v>
      </c>
      <c r="D40" s="32" t="s">
        <v>103</v>
      </c>
      <c r="E40" s="32" t="s">
        <v>104</v>
      </c>
      <c r="F40" s="28" t="s">
        <v>28</v>
      </c>
      <c r="G40" s="26">
        <v>100</v>
      </c>
      <c r="H40" s="29">
        <v>3</v>
      </c>
      <c r="I40" s="30">
        <v>44197</v>
      </c>
      <c r="J40" s="31">
        <v>51501</v>
      </c>
      <c r="K40" s="26">
        <v>100</v>
      </c>
      <c r="L40" s="26">
        <v>100</v>
      </c>
      <c r="M40" s="26">
        <v>100</v>
      </c>
      <c r="N40" s="26">
        <v>100</v>
      </c>
      <c r="O40" s="26">
        <v>100</v>
      </c>
      <c r="P40" s="26">
        <v>100</v>
      </c>
      <c r="Q40" s="26">
        <v>100</v>
      </c>
      <c r="R40" s="26">
        <v>100</v>
      </c>
      <c r="S40" s="26">
        <v>100</v>
      </c>
      <c r="T40" s="26">
        <v>100</v>
      </c>
      <c r="U40" s="26">
        <v>100</v>
      </c>
      <c r="V40" s="26">
        <v>100</v>
      </c>
      <c r="W40" s="71"/>
      <c r="X40" s="84">
        <v>200</v>
      </c>
      <c r="Y40" s="84">
        <v>200</v>
      </c>
      <c r="Z40" s="84">
        <v>200</v>
      </c>
      <c r="AA40" s="84">
        <v>200</v>
      </c>
      <c r="AB40" s="84">
        <v>200</v>
      </c>
      <c r="AC40" s="84">
        <v>200</v>
      </c>
      <c r="AD40" s="84">
        <v>200</v>
      </c>
      <c r="AE40" s="84">
        <v>200</v>
      </c>
      <c r="AF40" s="84">
        <v>200</v>
      </c>
      <c r="AG40" s="84">
        <v>200</v>
      </c>
      <c r="AH40" s="84">
        <v>200</v>
      </c>
      <c r="AI40" s="84">
        <v>200</v>
      </c>
      <c r="AK40" s="17"/>
    </row>
    <row r="41" spans="1:37" x14ac:dyDescent="0.4">
      <c r="A41" s="34" t="s">
        <v>105</v>
      </c>
      <c r="B41" s="35" t="s">
        <v>25</v>
      </c>
      <c r="C41" s="36" t="s">
        <v>95</v>
      </c>
      <c r="D41" s="32" t="s">
        <v>106</v>
      </c>
      <c r="E41" s="32" t="s">
        <v>107</v>
      </c>
      <c r="F41" s="28" t="s">
        <v>51</v>
      </c>
      <c r="G41" s="26">
        <v>100</v>
      </c>
      <c r="H41" s="29">
        <v>3</v>
      </c>
      <c r="I41" s="85">
        <v>44378</v>
      </c>
      <c r="J41" s="31">
        <v>51591</v>
      </c>
      <c r="K41" s="26">
        <v>100</v>
      </c>
      <c r="L41" s="26">
        <v>100</v>
      </c>
      <c r="M41" s="26">
        <v>100</v>
      </c>
      <c r="N41" s="26">
        <v>100</v>
      </c>
      <c r="O41" s="26">
        <v>100</v>
      </c>
      <c r="P41" s="26">
        <v>100</v>
      </c>
      <c r="Q41" s="26">
        <v>100</v>
      </c>
      <c r="R41" s="26">
        <v>100</v>
      </c>
      <c r="S41" s="26">
        <v>100</v>
      </c>
      <c r="T41" s="26">
        <v>100</v>
      </c>
      <c r="U41" s="26">
        <v>100</v>
      </c>
      <c r="V41" s="26">
        <v>100</v>
      </c>
      <c r="W41" s="71"/>
      <c r="X41" s="84">
        <v>200</v>
      </c>
      <c r="Y41" s="84">
        <v>200</v>
      </c>
      <c r="Z41" s="84">
        <v>200</v>
      </c>
      <c r="AA41" s="84">
        <v>200</v>
      </c>
      <c r="AB41" s="84">
        <v>200</v>
      </c>
      <c r="AC41" s="84">
        <v>200</v>
      </c>
      <c r="AD41" s="84">
        <v>200</v>
      </c>
      <c r="AE41" s="84">
        <v>200</v>
      </c>
      <c r="AF41" s="84">
        <v>200</v>
      </c>
      <c r="AG41" s="84">
        <v>200</v>
      </c>
      <c r="AH41" s="84">
        <v>200</v>
      </c>
      <c r="AI41" s="84">
        <v>200</v>
      </c>
      <c r="AK41" s="17"/>
    </row>
    <row r="42" spans="1:37" s="71" customFormat="1" x14ac:dyDescent="0.4">
      <c r="A42" s="34" t="s">
        <v>108</v>
      </c>
      <c r="B42" s="35" t="s">
        <v>25</v>
      </c>
      <c r="C42" s="146" t="s">
        <v>109</v>
      </c>
      <c r="D42" s="147" t="s">
        <v>110</v>
      </c>
      <c r="E42" s="147" t="s">
        <v>111</v>
      </c>
      <c r="F42" s="148" t="s">
        <v>51</v>
      </c>
      <c r="G42" s="84">
        <v>40</v>
      </c>
      <c r="H42" s="70">
        <v>3</v>
      </c>
      <c r="I42" s="85">
        <v>45078</v>
      </c>
      <c r="J42" s="144">
        <v>51470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K42" s="72"/>
    </row>
    <row r="43" spans="1:37" x14ac:dyDescent="0.4">
      <c r="A43" s="34" t="s">
        <v>108</v>
      </c>
      <c r="B43" s="35" t="s">
        <v>25</v>
      </c>
      <c r="C43" s="36" t="s">
        <v>95</v>
      </c>
      <c r="D43" s="32" t="s">
        <v>112</v>
      </c>
      <c r="E43" s="32" t="s">
        <v>113</v>
      </c>
      <c r="F43" s="33" t="s">
        <v>51</v>
      </c>
      <c r="G43" s="26">
        <v>10</v>
      </c>
      <c r="H43" s="29">
        <v>3</v>
      </c>
      <c r="I43" s="85">
        <v>44287</v>
      </c>
      <c r="J43" s="31">
        <v>51470</v>
      </c>
      <c r="K43" s="26">
        <v>10</v>
      </c>
      <c r="L43" s="26">
        <v>10</v>
      </c>
      <c r="M43" s="26">
        <v>10</v>
      </c>
      <c r="N43" s="26">
        <v>10</v>
      </c>
      <c r="O43" s="26">
        <v>10</v>
      </c>
      <c r="P43" s="26">
        <v>10</v>
      </c>
      <c r="Q43" s="26">
        <v>10</v>
      </c>
      <c r="R43" s="26">
        <v>10</v>
      </c>
      <c r="S43" s="26">
        <v>10</v>
      </c>
      <c r="T43" s="26">
        <v>10</v>
      </c>
      <c r="U43" s="26">
        <v>10</v>
      </c>
      <c r="V43" s="26">
        <v>10</v>
      </c>
      <c r="W43" s="71"/>
      <c r="X43" s="84">
        <v>20</v>
      </c>
      <c r="Y43" s="84">
        <v>20</v>
      </c>
      <c r="Z43" s="84">
        <v>20</v>
      </c>
      <c r="AA43" s="84">
        <v>20</v>
      </c>
      <c r="AB43" s="84">
        <v>20</v>
      </c>
      <c r="AC43" s="84">
        <v>20</v>
      </c>
      <c r="AD43" s="84">
        <v>20</v>
      </c>
      <c r="AE43" s="84">
        <v>20</v>
      </c>
      <c r="AF43" s="84">
        <v>20</v>
      </c>
      <c r="AG43" s="84">
        <v>20</v>
      </c>
      <c r="AH43" s="84">
        <v>20</v>
      </c>
      <c r="AI43" s="84">
        <v>20</v>
      </c>
      <c r="AK43" s="17"/>
    </row>
    <row r="44" spans="1:37" x14ac:dyDescent="0.4">
      <c r="A44" s="34" t="s">
        <v>108</v>
      </c>
      <c r="B44" s="35" t="s">
        <v>25</v>
      </c>
      <c r="C44" s="36" t="s">
        <v>95</v>
      </c>
      <c r="D44" s="32" t="s">
        <v>114</v>
      </c>
      <c r="E44" s="32" t="s">
        <v>115</v>
      </c>
      <c r="F44" s="33" t="s">
        <v>51</v>
      </c>
      <c r="G44" s="26">
        <v>11</v>
      </c>
      <c r="H44" s="29">
        <v>3</v>
      </c>
      <c r="I44" s="85">
        <v>44348</v>
      </c>
      <c r="J44" s="31">
        <v>51501</v>
      </c>
      <c r="K44" s="26">
        <v>11</v>
      </c>
      <c r="L44" s="26">
        <v>11</v>
      </c>
      <c r="M44" s="26">
        <v>11</v>
      </c>
      <c r="N44" s="26">
        <v>11</v>
      </c>
      <c r="O44" s="26">
        <v>11</v>
      </c>
      <c r="P44" s="26">
        <v>11</v>
      </c>
      <c r="Q44" s="26">
        <v>11</v>
      </c>
      <c r="R44" s="26">
        <v>11</v>
      </c>
      <c r="S44" s="26">
        <v>11</v>
      </c>
      <c r="T44" s="26">
        <v>11</v>
      </c>
      <c r="U44" s="26">
        <v>11</v>
      </c>
      <c r="V44" s="26">
        <v>11</v>
      </c>
      <c r="W44" s="71"/>
      <c r="X44" s="26">
        <v>22</v>
      </c>
      <c r="Y44" s="26">
        <v>22</v>
      </c>
      <c r="Z44" s="26">
        <v>22</v>
      </c>
      <c r="AA44" s="26">
        <v>22</v>
      </c>
      <c r="AB44" s="26">
        <v>22</v>
      </c>
      <c r="AC44" s="26">
        <v>22</v>
      </c>
      <c r="AD44" s="26">
        <v>22</v>
      </c>
      <c r="AE44" s="26">
        <v>22</v>
      </c>
      <c r="AF44" s="26">
        <v>22</v>
      </c>
      <c r="AG44" s="26">
        <v>22</v>
      </c>
      <c r="AH44" s="26">
        <v>22</v>
      </c>
      <c r="AI44" s="26">
        <v>22</v>
      </c>
      <c r="AK44" s="17"/>
    </row>
    <row r="45" spans="1:37" x14ac:dyDescent="0.4">
      <c r="A45" s="34" t="s">
        <v>108</v>
      </c>
      <c r="B45" s="35" t="s">
        <v>25</v>
      </c>
      <c r="C45" s="36" t="s">
        <v>95</v>
      </c>
      <c r="D45" s="32" t="s">
        <v>116</v>
      </c>
      <c r="E45" s="32" t="s">
        <v>111</v>
      </c>
      <c r="F45" s="33" t="s">
        <v>51</v>
      </c>
      <c r="G45" s="26">
        <v>10</v>
      </c>
      <c r="H45" s="29">
        <v>3</v>
      </c>
      <c r="I45" s="85">
        <v>44713</v>
      </c>
      <c r="J45" s="31">
        <v>51591</v>
      </c>
      <c r="K45" s="143"/>
      <c r="L45" s="143"/>
      <c r="M45" s="143"/>
      <c r="N45" s="84"/>
      <c r="O45" s="84"/>
      <c r="P45" s="26">
        <v>10</v>
      </c>
      <c r="Q45" s="26">
        <v>10</v>
      </c>
      <c r="R45" s="26">
        <v>10</v>
      </c>
      <c r="S45" s="26">
        <v>10</v>
      </c>
      <c r="T45" s="26">
        <v>10</v>
      </c>
      <c r="U45" s="26">
        <v>10</v>
      </c>
      <c r="V45" s="26">
        <v>10</v>
      </c>
      <c r="W45" s="71"/>
      <c r="X45" s="143"/>
      <c r="Y45" s="143"/>
      <c r="Z45" s="143"/>
      <c r="AA45" s="84"/>
      <c r="AB45" s="84"/>
      <c r="AC45" s="26">
        <v>20</v>
      </c>
      <c r="AD45" s="26">
        <v>20</v>
      </c>
      <c r="AE45" s="26">
        <v>20</v>
      </c>
      <c r="AF45" s="26">
        <v>20</v>
      </c>
      <c r="AG45" s="26">
        <v>20</v>
      </c>
      <c r="AH45" s="26">
        <v>20</v>
      </c>
      <c r="AI45" s="26">
        <v>20</v>
      </c>
      <c r="AK45" s="17"/>
    </row>
    <row r="46" spans="1:37" x14ac:dyDescent="0.4">
      <c r="A46" s="34" t="s">
        <v>117</v>
      </c>
      <c r="B46" s="35"/>
      <c r="C46" s="36" t="s">
        <v>118</v>
      </c>
      <c r="D46" s="32" t="s">
        <v>119</v>
      </c>
      <c r="E46" s="32" t="s">
        <v>120</v>
      </c>
      <c r="F46" s="33" t="s">
        <v>89</v>
      </c>
      <c r="G46" s="26"/>
      <c r="H46" s="29"/>
      <c r="I46" s="30">
        <v>44197</v>
      </c>
      <c r="J46" s="31">
        <v>45292</v>
      </c>
      <c r="K46" s="26">
        <v>100</v>
      </c>
      <c r="L46" s="26">
        <v>100</v>
      </c>
      <c r="M46" s="26">
        <v>100</v>
      </c>
      <c r="N46" s="26">
        <v>100</v>
      </c>
      <c r="O46" s="26">
        <v>100</v>
      </c>
      <c r="P46" s="26">
        <v>100</v>
      </c>
      <c r="Q46" s="26">
        <v>100</v>
      </c>
      <c r="R46" s="26">
        <v>100</v>
      </c>
      <c r="S46" s="26">
        <v>100</v>
      </c>
      <c r="T46" s="26">
        <v>100</v>
      </c>
      <c r="U46" s="26">
        <v>100</v>
      </c>
      <c r="V46" s="26">
        <v>100</v>
      </c>
      <c r="W46" s="71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K46" s="17"/>
    </row>
    <row r="47" spans="1:37" x14ac:dyDescent="0.4">
      <c r="A47" s="162" t="s">
        <v>121</v>
      </c>
      <c r="B47" s="162" t="s">
        <v>25</v>
      </c>
      <c r="C47" s="163" t="s">
        <v>118</v>
      </c>
      <c r="D47" s="164" t="s">
        <v>122</v>
      </c>
      <c r="E47" s="162" t="s">
        <v>123</v>
      </c>
      <c r="F47" s="168" t="s">
        <v>51</v>
      </c>
      <c r="G47" s="166">
        <v>30.37</v>
      </c>
      <c r="H47" s="162" t="s">
        <v>124</v>
      </c>
      <c r="I47" s="169">
        <v>43831</v>
      </c>
      <c r="J47" s="169">
        <v>46386</v>
      </c>
      <c r="K47" s="26">
        <v>30.45</v>
      </c>
      <c r="L47" s="26">
        <v>29.25</v>
      </c>
      <c r="M47" s="26">
        <v>30.01</v>
      </c>
      <c r="N47" s="26">
        <v>30.41</v>
      </c>
      <c r="O47" s="26">
        <v>29.23</v>
      </c>
      <c r="P47" s="26">
        <v>30.45</v>
      </c>
      <c r="Q47" s="26">
        <v>30.51</v>
      </c>
      <c r="R47" s="26">
        <v>30.37</v>
      </c>
      <c r="S47" s="26">
        <v>30.31</v>
      </c>
      <c r="T47" s="26">
        <v>29.71</v>
      </c>
      <c r="U47" s="26">
        <v>30.43</v>
      </c>
      <c r="V47" s="26">
        <v>29.96</v>
      </c>
      <c r="W47" s="165"/>
      <c r="X47" s="164" t="s">
        <v>124</v>
      </c>
      <c r="Y47" s="162" t="s">
        <v>124</v>
      </c>
      <c r="Z47" s="162" t="s">
        <v>124</v>
      </c>
      <c r="AA47" s="162" t="s">
        <v>124</v>
      </c>
      <c r="AB47" s="162" t="s">
        <v>124</v>
      </c>
      <c r="AC47" s="162" t="s">
        <v>124</v>
      </c>
      <c r="AD47" s="162" t="s">
        <v>124</v>
      </c>
      <c r="AE47" s="162" t="s">
        <v>124</v>
      </c>
      <c r="AF47" s="162" t="s">
        <v>124</v>
      </c>
      <c r="AG47" s="162" t="s">
        <v>124</v>
      </c>
      <c r="AH47" s="162" t="s">
        <v>124</v>
      </c>
      <c r="AI47" s="162" t="s">
        <v>124</v>
      </c>
      <c r="AJ47" s="165"/>
      <c r="AK47" s="165"/>
    </row>
    <row r="48" spans="1:37" ht="61.5" customHeight="1" x14ac:dyDescent="0.4">
      <c r="A48" s="162" t="s">
        <v>125</v>
      </c>
      <c r="B48" s="162" t="s">
        <v>25</v>
      </c>
      <c r="C48" s="163" t="s">
        <v>126</v>
      </c>
      <c r="D48" s="164" t="s">
        <v>122</v>
      </c>
      <c r="E48" s="162" t="s">
        <v>127</v>
      </c>
      <c r="F48" s="166" t="s">
        <v>51</v>
      </c>
      <c r="G48" s="166">
        <v>17.21</v>
      </c>
      <c r="H48" s="167" t="s">
        <v>124</v>
      </c>
      <c r="I48" s="170">
        <v>44075</v>
      </c>
      <c r="J48" s="170">
        <v>46387</v>
      </c>
      <c r="K48" s="84">
        <v>15</v>
      </c>
      <c r="L48" s="84">
        <v>15</v>
      </c>
      <c r="M48" s="84">
        <v>15</v>
      </c>
      <c r="N48" s="84">
        <v>15</v>
      </c>
      <c r="O48" s="84">
        <v>15</v>
      </c>
      <c r="P48" s="26">
        <v>17.399999999999999</v>
      </c>
      <c r="Q48" s="26">
        <v>16.78</v>
      </c>
      <c r="R48" s="26">
        <v>17.21</v>
      </c>
      <c r="S48" s="26">
        <v>16.54</v>
      </c>
      <c r="T48" s="26">
        <v>14.84</v>
      </c>
      <c r="U48" s="26">
        <v>16.41</v>
      </c>
      <c r="V48" s="26">
        <v>17.48</v>
      </c>
      <c r="W48" s="71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K48" s="17"/>
    </row>
    <row r="49" spans="1:37" x14ac:dyDescent="0.4">
      <c r="A49" s="22" t="s">
        <v>128</v>
      </c>
      <c r="B49" s="21" t="s">
        <v>25</v>
      </c>
      <c r="C49" s="21"/>
      <c r="D49" s="23" t="s">
        <v>129</v>
      </c>
      <c r="E49" s="24"/>
      <c r="F49" s="25"/>
      <c r="G49" s="16"/>
      <c r="H49" s="18"/>
      <c r="I49" s="19"/>
      <c r="J49" s="20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" t="s">
        <v>80</v>
      </c>
      <c r="AK49" s="17"/>
    </row>
    <row r="50" spans="1:37" x14ac:dyDescent="0.4">
      <c r="A50" s="155" t="s">
        <v>130</v>
      </c>
      <c r="B50" s="21" t="s">
        <v>25</v>
      </c>
      <c r="C50" s="21"/>
      <c r="D50" s="23" t="s">
        <v>131</v>
      </c>
      <c r="E50" s="24" t="s">
        <v>132</v>
      </c>
      <c r="F50" s="156" t="s">
        <v>89</v>
      </c>
      <c r="G50" s="156"/>
      <c r="H50" s="157">
        <v>2</v>
      </c>
      <c r="I50" s="19">
        <v>44562</v>
      </c>
      <c r="J50" s="20">
        <v>44926</v>
      </c>
      <c r="K50" s="158">
        <v>5</v>
      </c>
      <c r="L50" s="158">
        <v>5</v>
      </c>
      <c r="M50" s="158">
        <v>5</v>
      </c>
      <c r="N50" s="158">
        <v>5</v>
      </c>
      <c r="O50" s="158">
        <v>5</v>
      </c>
      <c r="P50" s="158">
        <v>5</v>
      </c>
      <c r="Q50" s="158">
        <v>5</v>
      </c>
      <c r="R50" s="158">
        <v>5</v>
      </c>
      <c r="S50" s="158">
        <v>5</v>
      </c>
      <c r="T50" s="16">
        <v>5</v>
      </c>
      <c r="U50" s="16">
        <v>5</v>
      </c>
      <c r="V50" s="16">
        <v>5</v>
      </c>
      <c r="X50" s="16">
        <v>5</v>
      </c>
      <c r="Y50" s="16">
        <v>5</v>
      </c>
      <c r="Z50" s="16">
        <v>5</v>
      </c>
      <c r="AA50" s="16">
        <v>5</v>
      </c>
      <c r="AB50" s="16">
        <v>5</v>
      </c>
      <c r="AC50" s="16">
        <v>5</v>
      </c>
      <c r="AD50" s="16">
        <v>5</v>
      </c>
      <c r="AE50" s="16">
        <v>5</v>
      </c>
      <c r="AF50" s="16">
        <v>5</v>
      </c>
      <c r="AG50" s="16">
        <v>5</v>
      </c>
      <c r="AH50" s="16">
        <v>5</v>
      </c>
      <c r="AI50" s="16">
        <v>5</v>
      </c>
      <c r="AK50" s="17"/>
    </row>
    <row r="51" spans="1:37" x14ac:dyDescent="0.4">
      <c r="A51" s="155" t="s">
        <v>130</v>
      </c>
      <c r="B51" s="21" t="s">
        <v>25</v>
      </c>
      <c r="C51" s="21"/>
      <c r="D51" s="23" t="s">
        <v>133</v>
      </c>
      <c r="E51" s="24" t="s">
        <v>132</v>
      </c>
      <c r="F51" s="156" t="s">
        <v>28</v>
      </c>
      <c r="G51" s="156">
        <v>5</v>
      </c>
      <c r="H51" s="157">
        <v>2</v>
      </c>
      <c r="I51" s="19">
        <v>44562</v>
      </c>
      <c r="J51" s="20">
        <v>44926</v>
      </c>
      <c r="K51" s="158">
        <v>5</v>
      </c>
      <c r="L51" s="158">
        <v>5</v>
      </c>
      <c r="M51" s="158">
        <v>5</v>
      </c>
      <c r="N51" s="158">
        <v>5</v>
      </c>
      <c r="O51" s="158">
        <v>5</v>
      </c>
      <c r="P51" s="158">
        <v>5</v>
      </c>
      <c r="Q51" s="158">
        <v>5</v>
      </c>
      <c r="R51" s="158">
        <v>5</v>
      </c>
      <c r="S51" s="158">
        <v>5</v>
      </c>
      <c r="T51" s="16">
        <v>5</v>
      </c>
      <c r="U51" s="16">
        <v>5</v>
      </c>
      <c r="V51" s="16">
        <v>5</v>
      </c>
      <c r="X51" s="16">
        <v>5</v>
      </c>
      <c r="Y51" s="16">
        <v>5</v>
      </c>
      <c r="Z51" s="16">
        <v>5</v>
      </c>
      <c r="AA51" s="16">
        <v>5</v>
      </c>
      <c r="AB51" s="16">
        <v>5</v>
      </c>
      <c r="AC51" s="16">
        <v>5</v>
      </c>
      <c r="AD51" s="16">
        <v>5</v>
      </c>
      <c r="AE51" s="16">
        <v>5</v>
      </c>
      <c r="AF51" s="16">
        <v>5</v>
      </c>
      <c r="AG51" s="16">
        <v>5</v>
      </c>
      <c r="AH51" s="16">
        <v>5</v>
      </c>
      <c r="AI51" s="16">
        <v>5</v>
      </c>
      <c r="AK51" s="17"/>
    </row>
    <row r="52" spans="1:37" x14ac:dyDescent="0.4">
      <c r="A52" s="155" t="s">
        <v>130</v>
      </c>
      <c r="B52" s="21" t="s">
        <v>25</v>
      </c>
      <c r="C52" s="21"/>
      <c r="D52" s="23" t="s">
        <v>134</v>
      </c>
      <c r="E52" s="24" t="s">
        <v>132</v>
      </c>
      <c r="F52" s="156" t="s">
        <v>89</v>
      </c>
      <c r="G52" s="156"/>
      <c r="H52" s="157"/>
      <c r="I52" s="19">
        <v>44562</v>
      </c>
      <c r="J52" s="20">
        <v>44926</v>
      </c>
      <c r="K52" s="158">
        <v>14</v>
      </c>
      <c r="L52" s="158">
        <v>14</v>
      </c>
      <c r="M52" s="158">
        <v>14</v>
      </c>
      <c r="N52" s="158">
        <v>17</v>
      </c>
      <c r="O52" s="158">
        <v>27</v>
      </c>
      <c r="P52" s="158">
        <v>27</v>
      </c>
      <c r="Q52" s="158">
        <v>35</v>
      </c>
      <c r="R52" s="158">
        <v>35</v>
      </c>
      <c r="S52" s="158">
        <v>35</v>
      </c>
      <c r="T52" s="16">
        <v>31</v>
      </c>
      <c r="U52" s="16">
        <v>21</v>
      </c>
      <c r="V52" s="16">
        <v>21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K52" s="17"/>
    </row>
    <row r="53" spans="1:37" x14ac:dyDescent="0.4">
      <c r="A53" s="155" t="s">
        <v>130</v>
      </c>
      <c r="B53" s="21"/>
      <c r="C53" s="21"/>
      <c r="D53" s="23" t="s">
        <v>135</v>
      </c>
      <c r="E53" s="24" t="s">
        <v>132</v>
      </c>
      <c r="F53" s="156" t="s">
        <v>89</v>
      </c>
      <c r="G53" s="156"/>
      <c r="H53" s="157"/>
      <c r="I53" s="19">
        <v>44562</v>
      </c>
      <c r="J53" s="20">
        <v>44926</v>
      </c>
      <c r="K53" s="158">
        <v>35</v>
      </c>
      <c r="L53" s="158">
        <v>35</v>
      </c>
      <c r="M53" s="158">
        <v>35</v>
      </c>
      <c r="N53" s="158">
        <v>35</v>
      </c>
      <c r="O53" s="158">
        <v>35</v>
      </c>
      <c r="P53" s="158">
        <v>44</v>
      </c>
      <c r="Q53" s="158">
        <v>53.5</v>
      </c>
      <c r="R53" s="158">
        <v>53.5</v>
      </c>
      <c r="S53" s="158">
        <v>53.5</v>
      </c>
      <c r="T53" s="16">
        <v>44</v>
      </c>
      <c r="U53" s="16">
        <v>35.75</v>
      </c>
      <c r="V53" s="16">
        <v>35.75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K53" s="17"/>
    </row>
    <row r="54" spans="1:37" ht="51.4" thickBot="1" x14ac:dyDescent="0.45">
      <c r="A54" s="86" t="s">
        <v>136</v>
      </c>
      <c r="B54" s="38" t="s">
        <v>25</v>
      </c>
      <c r="C54" s="114" t="s">
        <v>137</v>
      </c>
      <c r="D54" s="115" t="s">
        <v>138</v>
      </c>
      <c r="E54" s="116" t="s">
        <v>132</v>
      </c>
      <c r="F54" s="77" t="s">
        <v>28</v>
      </c>
      <c r="G54" s="77">
        <v>0</v>
      </c>
      <c r="H54" s="117"/>
      <c r="I54" s="118">
        <v>44531</v>
      </c>
      <c r="J54" s="119">
        <v>49673</v>
      </c>
      <c r="K54" s="124">
        <v>0.79</v>
      </c>
      <c r="L54" s="127">
        <v>0.78</v>
      </c>
      <c r="M54" s="127">
        <v>0.86</v>
      </c>
      <c r="N54" s="127">
        <v>0.86</v>
      </c>
      <c r="O54" s="127">
        <v>0.89</v>
      </c>
      <c r="P54" s="127">
        <v>1.5</v>
      </c>
      <c r="Q54" s="127">
        <v>1.53</v>
      </c>
      <c r="R54" s="127">
        <v>1.55</v>
      </c>
      <c r="S54" s="127">
        <v>1.54</v>
      </c>
      <c r="T54" s="127">
        <v>1.54</v>
      </c>
      <c r="U54" s="127">
        <v>1.46</v>
      </c>
      <c r="V54" s="135">
        <v>1.44</v>
      </c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K54" s="17"/>
    </row>
    <row r="55" spans="1:37" ht="51.4" thickBot="1" x14ac:dyDescent="0.45">
      <c r="A55" s="86" t="s">
        <v>108</v>
      </c>
      <c r="B55" s="38" t="s">
        <v>25</v>
      </c>
      <c r="C55" s="114" t="s">
        <v>139</v>
      </c>
      <c r="D55" s="115" t="s">
        <v>140</v>
      </c>
      <c r="E55" s="116" t="s">
        <v>132</v>
      </c>
      <c r="F55" s="77" t="s">
        <v>51</v>
      </c>
      <c r="G55" s="77">
        <v>0</v>
      </c>
      <c r="H55" s="117"/>
      <c r="I55" s="118">
        <v>44562</v>
      </c>
      <c r="J55" s="119" t="s">
        <v>141</v>
      </c>
      <c r="K55" s="124">
        <v>1</v>
      </c>
      <c r="L55" s="127">
        <v>1</v>
      </c>
      <c r="M55" s="127">
        <v>1.1000000000000001</v>
      </c>
      <c r="N55" s="127">
        <v>1.1000000000000001</v>
      </c>
      <c r="O55" s="127">
        <v>1.1000000000000001</v>
      </c>
      <c r="P55" s="127">
        <v>1.3</v>
      </c>
      <c r="Q55" s="127">
        <v>3</v>
      </c>
      <c r="R55" s="127">
        <v>3</v>
      </c>
      <c r="S55" s="127">
        <v>3</v>
      </c>
      <c r="T55" s="127">
        <v>2.9</v>
      </c>
      <c r="U55" s="127">
        <v>2.8</v>
      </c>
      <c r="V55" s="135">
        <v>2.5</v>
      </c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K55" s="17"/>
    </row>
    <row r="56" spans="1:37" ht="14.25" x14ac:dyDescent="0.4">
      <c r="A56" s="86" t="s">
        <v>94</v>
      </c>
      <c r="B56" s="38" t="s">
        <v>25</v>
      </c>
      <c r="C56" s="87" t="s">
        <v>142</v>
      </c>
      <c r="D56" s="88" t="s">
        <v>143</v>
      </c>
      <c r="E56" s="89" t="s">
        <v>144</v>
      </c>
      <c r="F56" s="90" t="s">
        <v>28</v>
      </c>
      <c r="G56" s="90">
        <v>5</v>
      </c>
      <c r="H56" s="91"/>
      <c r="I56" s="92">
        <v>43040</v>
      </c>
      <c r="J56" s="93">
        <v>46872</v>
      </c>
      <c r="K56" s="120">
        <v>5</v>
      </c>
      <c r="L56" s="42">
        <v>5</v>
      </c>
      <c r="M56" s="42">
        <v>5</v>
      </c>
      <c r="N56" s="42">
        <v>5</v>
      </c>
      <c r="O56" s="42">
        <v>5</v>
      </c>
      <c r="P56" s="42">
        <v>5</v>
      </c>
      <c r="Q56" s="42">
        <v>5</v>
      </c>
      <c r="R56" s="42">
        <v>5</v>
      </c>
      <c r="S56" s="42">
        <v>5</v>
      </c>
      <c r="T56" s="42">
        <v>5</v>
      </c>
      <c r="U56" s="42">
        <v>5</v>
      </c>
      <c r="V56" s="129">
        <v>5</v>
      </c>
    </row>
    <row r="57" spans="1:37" ht="28.5" x14ac:dyDescent="0.4">
      <c r="A57" s="86" t="s">
        <v>94</v>
      </c>
      <c r="B57" s="38" t="s">
        <v>25</v>
      </c>
      <c r="C57" s="87" t="s">
        <v>142</v>
      </c>
      <c r="D57" s="39" t="s">
        <v>145</v>
      </c>
      <c r="E57" s="46" t="s">
        <v>146</v>
      </c>
      <c r="F57" s="42" t="s">
        <v>28</v>
      </c>
      <c r="G57" s="42">
        <v>5</v>
      </c>
      <c r="H57" s="44"/>
      <c r="I57" s="45">
        <v>43132</v>
      </c>
      <c r="J57" s="94">
        <v>46965</v>
      </c>
      <c r="K57" s="120">
        <v>5</v>
      </c>
      <c r="L57" s="42">
        <v>5</v>
      </c>
      <c r="M57" s="42">
        <v>5</v>
      </c>
      <c r="N57" s="42">
        <v>5</v>
      </c>
      <c r="O57" s="42">
        <v>5</v>
      </c>
      <c r="P57" s="42">
        <v>5</v>
      </c>
      <c r="Q57" s="42">
        <v>5</v>
      </c>
      <c r="R57" s="42">
        <v>5</v>
      </c>
      <c r="S57" s="42">
        <v>5</v>
      </c>
      <c r="T57" s="42">
        <v>5</v>
      </c>
      <c r="U57" s="42">
        <v>5</v>
      </c>
      <c r="V57" s="129">
        <v>5</v>
      </c>
    </row>
    <row r="58" spans="1:37" ht="102" x14ac:dyDescent="0.4">
      <c r="A58" s="86" t="s">
        <v>94</v>
      </c>
      <c r="B58" s="38" t="s">
        <v>25</v>
      </c>
      <c r="C58" s="87" t="s">
        <v>142</v>
      </c>
      <c r="D58" s="39" t="s">
        <v>147</v>
      </c>
      <c r="E58" s="48" t="s">
        <v>148</v>
      </c>
      <c r="F58" s="42" t="s">
        <v>28</v>
      </c>
      <c r="G58" s="42">
        <v>25</v>
      </c>
      <c r="H58" s="44"/>
      <c r="I58" s="45">
        <v>43556</v>
      </c>
      <c r="J58" s="94">
        <v>47208</v>
      </c>
      <c r="K58" s="120">
        <v>25</v>
      </c>
      <c r="L58" s="42">
        <v>25</v>
      </c>
      <c r="M58" s="42">
        <v>25</v>
      </c>
      <c r="N58" s="42">
        <v>25</v>
      </c>
      <c r="O58" s="42">
        <v>25</v>
      </c>
      <c r="P58" s="42">
        <v>25</v>
      </c>
      <c r="Q58" s="42">
        <v>25</v>
      </c>
      <c r="R58" s="42">
        <v>25</v>
      </c>
      <c r="S58" s="42">
        <v>25</v>
      </c>
      <c r="T58" s="42">
        <v>25</v>
      </c>
      <c r="U58" s="42">
        <v>25</v>
      </c>
      <c r="V58" s="129">
        <v>25</v>
      </c>
    </row>
    <row r="59" spans="1:37" ht="102" x14ac:dyDescent="0.4">
      <c r="A59" s="86" t="s">
        <v>94</v>
      </c>
      <c r="B59" s="38" t="s">
        <v>25</v>
      </c>
      <c r="C59" s="87" t="s">
        <v>142</v>
      </c>
      <c r="D59" s="39" t="s">
        <v>149</v>
      </c>
      <c r="E59" s="48" t="s">
        <v>150</v>
      </c>
      <c r="F59" s="42" t="s">
        <v>28</v>
      </c>
      <c r="G59" s="42">
        <v>15</v>
      </c>
      <c r="H59" s="44"/>
      <c r="I59" s="45">
        <v>43891</v>
      </c>
      <c r="J59" s="95">
        <v>11017</v>
      </c>
      <c r="K59" s="120">
        <v>15</v>
      </c>
      <c r="L59" s="42">
        <v>15</v>
      </c>
      <c r="M59" s="42">
        <v>15</v>
      </c>
      <c r="N59" s="42">
        <v>15</v>
      </c>
      <c r="O59" s="42">
        <v>15</v>
      </c>
      <c r="P59" s="42">
        <v>15</v>
      </c>
      <c r="Q59" s="42">
        <v>15</v>
      </c>
      <c r="R59" s="42">
        <v>15</v>
      </c>
      <c r="S59" s="42">
        <v>15</v>
      </c>
      <c r="T59" s="42">
        <v>15</v>
      </c>
      <c r="U59" s="42">
        <v>15</v>
      </c>
      <c r="V59" s="129">
        <v>15</v>
      </c>
    </row>
    <row r="60" spans="1:37" ht="127.5" x14ac:dyDescent="0.4">
      <c r="A60" s="86" t="s">
        <v>94</v>
      </c>
      <c r="B60" s="38" t="s">
        <v>25</v>
      </c>
      <c r="C60" s="87" t="s">
        <v>151</v>
      </c>
      <c r="D60" s="39" t="s">
        <v>152</v>
      </c>
      <c r="E60" s="48" t="s">
        <v>153</v>
      </c>
      <c r="F60" s="42" t="s">
        <v>28</v>
      </c>
      <c r="G60" s="42">
        <v>20</v>
      </c>
      <c r="H60" s="44"/>
      <c r="I60" s="45">
        <v>42705</v>
      </c>
      <c r="J60" s="95">
        <v>46507</v>
      </c>
      <c r="K60" s="120">
        <v>20</v>
      </c>
      <c r="L60" s="42">
        <v>20</v>
      </c>
      <c r="M60" s="42">
        <v>20</v>
      </c>
      <c r="N60" s="42">
        <v>20</v>
      </c>
      <c r="O60" s="42">
        <v>20</v>
      </c>
      <c r="P60" s="42">
        <v>20</v>
      </c>
      <c r="Q60" s="42">
        <v>20</v>
      </c>
      <c r="R60" s="42">
        <v>20</v>
      </c>
      <c r="S60" s="42">
        <v>20</v>
      </c>
      <c r="T60" s="42">
        <v>20</v>
      </c>
      <c r="U60" s="42">
        <v>20</v>
      </c>
      <c r="V60" s="129">
        <v>20</v>
      </c>
    </row>
    <row r="61" spans="1:37" ht="63.75" x14ac:dyDescent="0.4">
      <c r="A61" s="86" t="s">
        <v>94</v>
      </c>
      <c r="B61" s="38" t="s">
        <v>25</v>
      </c>
      <c r="C61" s="87" t="s">
        <v>154</v>
      </c>
      <c r="D61" s="39" t="s">
        <v>155</v>
      </c>
      <c r="E61" s="50" t="s">
        <v>132</v>
      </c>
      <c r="F61" s="42" t="s">
        <v>28</v>
      </c>
      <c r="G61" s="42">
        <v>0</v>
      </c>
      <c r="H61" s="44"/>
      <c r="I61" s="44" t="s">
        <v>111</v>
      </c>
      <c r="J61" s="95"/>
      <c r="K61" s="120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129">
        <v>0</v>
      </c>
    </row>
    <row r="62" spans="1:37" ht="127.5" x14ac:dyDescent="0.4">
      <c r="A62" s="86" t="s">
        <v>94</v>
      </c>
      <c r="B62" s="38" t="s">
        <v>25</v>
      </c>
      <c r="C62" s="53" t="s">
        <v>156</v>
      </c>
      <c r="D62" s="96" t="s">
        <v>157</v>
      </c>
      <c r="E62" s="50" t="s">
        <v>158</v>
      </c>
      <c r="F62" s="51" t="s">
        <v>28</v>
      </c>
      <c r="G62" s="97">
        <v>6.2889999999999997</v>
      </c>
      <c r="H62" s="52"/>
      <c r="I62" s="98">
        <v>44195</v>
      </c>
      <c r="J62" s="94">
        <v>45656</v>
      </c>
      <c r="K62" s="121">
        <v>0</v>
      </c>
      <c r="L62" s="111">
        <v>0</v>
      </c>
      <c r="M62" s="128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30">
        <v>0</v>
      </c>
    </row>
    <row r="63" spans="1:37" ht="14.25" x14ac:dyDescent="0.4">
      <c r="A63" s="86" t="s">
        <v>94</v>
      </c>
      <c r="B63" s="38" t="s">
        <v>25</v>
      </c>
      <c r="C63" s="99" t="s">
        <v>159</v>
      </c>
      <c r="D63" s="39" t="s">
        <v>160</v>
      </c>
      <c r="E63" s="50" t="s">
        <v>158</v>
      </c>
      <c r="F63" s="42" t="s">
        <v>28</v>
      </c>
      <c r="G63" s="100">
        <v>1.28</v>
      </c>
      <c r="H63" s="44"/>
      <c r="I63" s="101">
        <v>43910</v>
      </c>
      <c r="J63" s="102">
        <v>50843</v>
      </c>
      <c r="K63" s="122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31">
        <v>0</v>
      </c>
    </row>
    <row r="64" spans="1:37" ht="25.5" x14ac:dyDescent="0.4">
      <c r="A64" s="86" t="s">
        <v>94</v>
      </c>
      <c r="B64" s="38" t="s">
        <v>25</v>
      </c>
      <c r="C64" s="53" t="s">
        <v>161</v>
      </c>
      <c r="D64" s="39" t="s">
        <v>162</v>
      </c>
      <c r="E64" s="50" t="s">
        <v>158</v>
      </c>
      <c r="F64" s="42" t="s">
        <v>28</v>
      </c>
      <c r="G64" s="42">
        <v>1.28</v>
      </c>
      <c r="H64" s="44"/>
      <c r="I64" s="103">
        <v>44221</v>
      </c>
      <c r="J64" s="102">
        <v>50843</v>
      </c>
      <c r="K64" s="123">
        <v>1.27989</v>
      </c>
      <c r="L64" s="125">
        <v>1.27989</v>
      </c>
      <c r="M64" s="125">
        <v>1.27989</v>
      </c>
      <c r="N64" s="125">
        <v>1.27989</v>
      </c>
      <c r="O64" s="125">
        <v>1.27989</v>
      </c>
      <c r="P64" s="125">
        <v>1.27989</v>
      </c>
      <c r="Q64" s="125">
        <v>1.27989</v>
      </c>
      <c r="R64" s="125">
        <v>1.27989</v>
      </c>
      <c r="S64" s="125">
        <v>1.27989</v>
      </c>
      <c r="T64" s="125">
        <v>1.27989</v>
      </c>
      <c r="U64" s="125">
        <v>1.27989</v>
      </c>
      <c r="V64" s="132">
        <v>1.27989</v>
      </c>
    </row>
    <row r="65" spans="1:22" ht="42.75" x14ac:dyDescent="0.4">
      <c r="A65" s="86" t="s">
        <v>94</v>
      </c>
      <c r="B65" s="38" t="s">
        <v>25</v>
      </c>
      <c r="C65" s="104" t="s">
        <v>163</v>
      </c>
      <c r="D65" s="39" t="s">
        <v>164</v>
      </c>
      <c r="E65" s="50" t="s">
        <v>158</v>
      </c>
      <c r="F65" s="42" t="s">
        <v>28</v>
      </c>
      <c r="G65" s="42">
        <v>1.28</v>
      </c>
      <c r="H65" s="44"/>
      <c r="I65" s="103">
        <v>44377</v>
      </c>
      <c r="J65" s="102">
        <v>50843</v>
      </c>
      <c r="K65" s="123">
        <v>1.28</v>
      </c>
      <c r="L65" s="126">
        <v>1.28</v>
      </c>
      <c r="M65" s="126">
        <v>1.28</v>
      </c>
      <c r="N65" s="126">
        <v>1.28</v>
      </c>
      <c r="O65" s="126">
        <v>1.28</v>
      </c>
      <c r="P65" s="126">
        <v>1.28</v>
      </c>
      <c r="Q65" s="126">
        <v>1.28</v>
      </c>
      <c r="R65" s="126">
        <v>1.28</v>
      </c>
      <c r="S65" s="126">
        <v>1.28</v>
      </c>
      <c r="T65" s="126">
        <v>1.28</v>
      </c>
      <c r="U65" s="126">
        <v>1.28</v>
      </c>
      <c r="V65" s="133">
        <v>1.28</v>
      </c>
    </row>
    <row r="66" spans="1:22" ht="42.75" x14ac:dyDescent="0.4">
      <c r="A66" s="86" t="s">
        <v>94</v>
      </c>
      <c r="B66" s="38" t="s">
        <v>25</v>
      </c>
      <c r="C66" s="104" t="s">
        <v>163</v>
      </c>
      <c r="D66" s="39" t="s">
        <v>165</v>
      </c>
      <c r="E66" s="50" t="s">
        <v>158</v>
      </c>
      <c r="F66" s="42" t="s">
        <v>28</v>
      </c>
      <c r="G66" s="42">
        <v>1.28</v>
      </c>
      <c r="H66" s="44"/>
      <c r="I66" s="103">
        <v>44377</v>
      </c>
      <c r="J66" s="102">
        <v>50843</v>
      </c>
      <c r="K66" s="123">
        <v>1.28</v>
      </c>
      <c r="L66" s="126">
        <v>1.28</v>
      </c>
      <c r="M66" s="126">
        <v>1.28</v>
      </c>
      <c r="N66" s="126">
        <v>1.28</v>
      </c>
      <c r="O66" s="126">
        <v>1.28</v>
      </c>
      <c r="P66" s="126">
        <v>1.28</v>
      </c>
      <c r="Q66" s="126">
        <v>1.28</v>
      </c>
      <c r="R66" s="126">
        <v>1.28</v>
      </c>
      <c r="S66" s="126">
        <v>1.28</v>
      </c>
      <c r="T66" s="126">
        <v>1.28</v>
      </c>
      <c r="U66" s="126">
        <v>1.28</v>
      </c>
      <c r="V66" s="134">
        <v>1.28</v>
      </c>
    </row>
    <row r="67" spans="1:22" ht="42.75" x14ac:dyDescent="0.4">
      <c r="A67" s="86" t="s">
        <v>94</v>
      </c>
      <c r="B67" s="38" t="s">
        <v>25</v>
      </c>
      <c r="C67" s="104" t="s">
        <v>163</v>
      </c>
      <c r="D67" s="39" t="s">
        <v>166</v>
      </c>
      <c r="E67" s="50" t="s">
        <v>158</v>
      </c>
      <c r="F67" s="42" t="s">
        <v>28</v>
      </c>
      <c r="G67" s="42">
        <v>1.28</v>
      </c>
      <c r="H67" s="44"/>
      <c r="I67" s="103">
        <v>44377</v>
      </c>
      <c r="J67" s="102">
        <v>50770</v>
      </c>
      <c r="K67" s="123">
        <v>1.28</v>
      </c>
      <c r="L67" s="126">
        <v>1.28</v>
      </c>
      <c r="M67" s="126">
        <v>1.28</v>
      </c>
      <c r="N67" s="126">
        <v>1.28</v>
      </c>
      <c r="O67" s="126">
        <v>1.28</v>
      </c>
      <c r="P67" s="126">
        <v>1.28</v>
      </c>
      <c r="Q67" s="126">
        <v>1.28</v>
      </c>
      <c r="R67" s="126">
        <v>1.28</v>
      </c>
      <c r="S67" s="126">
        <v>1.28</v>
      </c>
      <c r="T67" s="126">
        <v>1.28</v>
      </c>
      <c r="U67" s="126">
        <v>1.28</v>
      </c>
      <c r="V67" s="134">
        <v>1.28</v>
      </c>
    </row>
    <row r="68" spans="1:22" ht="42.75" x14ac:dyDescent="0.4">
      <c r="A68" s="86" t="s">
        <v>94</v>
      </c>
      <c r="B68" s="38" t="s">
        <v>25</v>
      </c>
      <c r="C68" s="104" t="s">
        <v>163</v>
      </c>
      <c r="D68" s="39" t="s">
        <v>167</v>
      </c>
      <c r="E68" s="50" t="s">
        <v>158</v>
      </c>
      <c r="F68" s="42" t="s">
        <v>28</v>
      </c>
      <c r="G68" s="42">
        <v>1.28</v>
      </c>
      <c r="H68" s="44"/>
      <c r="I68" s="103">
        <v>44377</v>
      </c>
      <c r="J68" s="102">
        <v>50770</v>
      </c>
      <c r="K68" s="123">
        <v>1.28</v>
      </c>
      <c r="L68" s="126">
        <v>1.28</v>
      </c>
      <c r="M68" s="126">
        <v>1.28</v>
      </c>
      <c r="N68" s="126">
        <v>1.28</v>
      </c>
      <c r="O68" s="126">
        <v>1.28</v>
      </c>
      <c r="P68" s="126">
        <v>1.28</v>
      </c>
      <c r="Q68" s="126">
        <v>1.28</v>
      </c>
      <c r="R68" s="126">
        <v>1.28</v>
      </c>
      <c r="S68" s="126">
        <v>1.28</v>
      </c>
      <c r="T68" s="126">
        <v>1.28</v>
      </c>
      <c r="U68" s="126">
        <v>1.28</v>
      </c>
      <c r="V68" s="134">
        <v>1.28</v>
      </c>
    </row>
    <row r="69" spans="1:22" ht="178.5" x14ac:dyDescent="0.4">
      <c r="A69" s="86" t="s">
        <v>168</v>
      </c>
      <c r="B69" s="38" t="s">
        <v>25</v>
      </c>
      <c r="C69" s="87" t="s">
        <v>169</v>
      </c>
      <c r="D69" s="39" t="s">
        <v>170</v>
      </c>
      <c r="E69" s="50" t="s">
        <v>158</v>
      </c>
      <c r="F69" s="42" t="s">
        <v>51</v>
      </c>
      <c r="G69" s="108">
        <v>0</v>
      </c>
      <c r="H69" s="44"/>
      <c r="I69" s="105">
        <v>44196</v>
      </c>
      <c r="J69" s="94">
        <v>45656</v>
      </c>
      <c r="K69" s="12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11">
        <v>0</v>
      </c>
      <c r="V69" s="130">
        <v>0</v>
      </c>
    </row>
    <row r="70" spans="1:22" ht="63.75" x14ac:dyDescent="0.4">
      <c r="A70" s="86" t="s">
        <v>94</v>
      </c>
      <c r="B70" s="38" t="s">
        <v>25</v>
      </c>
      <c r="C70" s="87" t="s">
        <v>171</v>
      </c>
      <c r="D70" s="39" t="s">
        <v>172</v>
      </c>
      <c r="E70" s="50" t="s">
        <v>158</v>
      </c>
      <c r="F70" s="42" t="s">
        <v>28</v>
      </c>
      <c r="G70" s="108">
        <v>0</v>
      </c>
      <c r="H70" s="44"/>
      <c r="I70" s="106">
        <v>44193</v>
      </c>
      <c r="J70" s="107">
        <v>45653</v>
      </c>
      <c r="K70" s="12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30">
        <v>0</v>
      </c>
    </row>
    <row r="71" spans="1:22" ht="191.25" x14ac:dyDescent="0.4">
      <c r="A71" s="86" t="s">
        <v>168</v>
      </c>
      <c r="B71" s="38" t="s">
        <v>25</v>
      </c>
      <c r="C71" s="87" t="s">
        <v>173</v>
      </c>
      <c r="D71" s="39" t="s">
        <v>174</v>
      </c>
      <c r="E71" s="50" t="s">
        <v>158</v>
      </c>
      <c r="F71" s="42" t="s">
        <v>51</v>
      </c>
      <c r="G71" s="109">
        <v>0</v>
      </c>
      <c r="H71" s="44"/>
      <c r="I71" s="101">
        <v>44196</v>
      </c>
      <c r="J71" s="102">
        <v>45656</v>
      </c>
      <c r="K71" s="12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  <c r="U71" s="111">
        <v>0</v>
      </c>
      <c r="V71" s="130">
        <v>0</v>
      </c>
    </row>
    <row r="72" spans="1:22" ht="51" x14ac:dyDescent="0.4">
      <c r="A72" s="86" t="s">
        <v>94</v>
      </c>
      <c r="B72" s="38" t="s">
        <v>25</v>
      </c>
      <c r="C72" s="87" t="s">
        <v>175</v>
      </c>
      <c r="D72" s="99" t="s">
        <v>176</v>
      </c>
      <c r="E72" s="110" t="s">
        <v>158</v>
      </c>
      <c r="F72" s="111" t="s">
        <v>28</v>
      </c>
      <c r="G72" s="112">
        <v>0</v>
      </c>
      <c r="H72" s="44"/>
      <c r="I72" s="105">
        <v>43949</v>
      </c>
      <c r="J72" s="94">
        <v>45409</v>
      </c>
      <c r="K72" s="12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0</v>
      </c>
      <c r="V72" s="130">
        <v>0</v>
      </c>
    </row>
    <row r="73" spans="1:22" ht="114.75" x14ac:dyDescent="0.4">
      <c r="A73" s="86" t="s">
        <v>168</v>
      </c>
      <c r="B73" s="38" t="s">
        <v>25</v>
      </c>
      <c r="C73" s="113" t="s">
        <v>177</v>
      </c>
      <c r="D73" s="99" t="s">
        <v>178</v>
      </c>
      <c r="E73" s="110" t="s">
        <v>158</v>
      </c>
      <c r="F73" s="111" t="s">
        <v>51</v>
      </c>
      <c r="G73" s="109">
        <v>0</v>
      </c>
      <c r="H73" s="44"/>
      <c r="I73" s="105">
        <v>44102</v>
      </c>
      <c r="J73" s="102">
        <v>45562</v>
      </c>
      <c r="K73" s="12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30">
        <v>0</v>
      </c>
    </row>
    <row r="74" spans="1:22" ht="178.5" x14ac:dyDescent="0.4">
      <c r="A74" s="86" t="s">
        <v>94</v>
      </c>
      <c r="B74" s="38" t="s">
        <v>25</v>
      </c>
      <c r="C74" s="87" t="s">
        <v>179</v>
      </c>
      <c r="D74" s="39" t="s">
        <v>180</v>
      </c>
      <c r="E74" s="50" t="s">
        <v>158</v>
      </c>
      <c r="F74" s="42" t="s">
        <v>28</v>
      </c>
      <c r="G74" s="108">
        <v>0.71079999999999999</v>
      </c>
      <c r="H74" s="44"/>
      <c r="I74" s="105">
        <v>43907</v>
      </c>
      <c r="J74" s="94">
        <v>45732</v>
      </c>
      <c r="K74" s="12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30">
        <v>0</v>
      </c>
    </row>
    <row r="75" spans="1:22" ht="76.5" x14ac:dyDescent="0.4">
      <c r="A75" s="86" t="s">
        <v>168</v>
      </c>
      <c r="B75" s="38" t="s">
        <v>25</v>
      </c>
      <c r="C75" s="87" t="s">
        <v>181</v>
      </c>
      <c r="D75" s="39" t="s">
        <v>182</v>
      </c>
      <c r="E75" s="50" t="s">
        <v>158</v>
      </c>
      <c r="F75" s="42" t="s">
        <v>51</v>
      </c>
      <c r="G75" s="42">
        <v>0</v>
      </c>
      <c r="H75" s="44"/>
      <c r="I75" s="105">
        <v>44193</v>
      </c>
      <c r="J75" s="102">
        <v>45653</v>
      </c>
      <c r="K75" s="12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11">
        <v>0</v>
      </c>
      <c r="U75" s="111">
        <v>0</v>
      </c>
      <c r="V75" s="130">
        <v>0</v>
      </c>
    </row>
    <row r="76" spans="1:22" ht="14.25" x14ac:dyDescent="0.4">
      <c r="A76" s="86" t="s">
        <v>94</v>
      </c>
      <c r="B76" s="38" t="s">
        <v>25</v>
      </c>
      <c r="C76" s="87" t="s">
        <v>183</v>
      </c>
      <c r="D76" s="39" t="s">
        <v>184</v>
      </c>
      <c r="E76" s="50" t="s">
        <v>158</v>
      </c>
      <c r="F76" s="42" t="s">
        <v>28</v>
      </c>
      <c r="G76" s="42">
        <v>0</v>
      </c>
      <c r="H76" s="44"/>
      <c r="I76" s="105">
        <v>43863</v>
      </c>
      <c r="J76" s="94">
        <v>49368</v>
      </c>
      <c r="K76" s="122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11">
        <v>0</v>
      </c>
      <c r="U76" s="111">
        <v>0</v>
      </c>
      <c r="V76" s="131">
        <v>0</v>
      </c>
    </row>
    <row r="77" spans="1:22" ht="14.25" x14ac:dyDescent="0.4">
      <c r="A77" s="86" t="s">
        <v>94</v>
      </c>
      <c r="B77" s="38" t="s">
        <v>25</v>
      </c>
      <c r="C77" s="49" t="s">
        <v>185</v>
      </c>
      <c r="D77" s="39" t="s">
        <v>186</v>
      </c>
      <c r="E77" s="50" t="s">
        <v>158</v>
      </c>
      <c r="F77" s="42" t="s">
        <v>28</v>
      </c>
      <c r="G77" s="42">
        <v>0</v>
      </c>
      <c r="H77" s="44"/>
      <c r="I77" s="105">
        <v>44078</v>
      </c>
      <c r="J77" s="94">
        <v>49582</v>
      </c>
      <c r="K77" s="122">
        <v>0</v>
      </c>
      <c r="L77" s="111">
        <v>0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0</v>
      </c>
      <c r="T77" s="111">
        <v>0</v>
      </c>
      <c r="U77" s="111">
        <v>0</v>
      </c>
      <c r="V77" s="131">
        <v>0</v>
      </c>
    </row>
    <row r="78" spans="1:22" ht="14.25" x14ac:dyDescent="0.4">
      <c r="A78" s="86" t="s">
        <v>94</v>
      </c>
      <c r="B78" s="38" t="s">
        <v>25</v>
      </c>
      <c r="C78" s="49" t="s">
        <v>185</v>
      </c>
      <c r="D78" s="39" t="s">
        <v>187</v>
      </c>
      <c r="E78" s="50" t="s">
        <v>158</v>
      </c>
      <c r="F78" s="42" t="s">
        <v>28</v>
      </c>
      <c r="G78" s="42">
        <v>0</v>
      </c>
      <c r="H78" s="44"/>
      <c r="I78" s="105">
        <v>44049</v>
      </c>
      <c r="J78" s="94">
        <v>49552</v>
      </c>
      <c r="K78" s="122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11">
        <v>0</v>
      </c>
      <c r="U78" s="111">
        <v>0</v>
      </c>
      <c r="V78" s="131">
        <v>0</v>
      </c>
    </row>
    <row r="79" spans="1:22" ht="14.25" x14ac:dyDescent="0.4">
      <c r="A79" s="86" t="s">
        <v>94</v>
      </c>
      <c r="B79" s="38" t="s">
        <v>25</v>
      </c>
      <c r="C79" s="87" t="s">
        <v>185</v>
      </c>
      <c r="D79" s="39" t="s">
        <v>188</v>
      </c>
      <c r="E79" s="50" t="s">
        <v>158</v>
      </c>
      <c r="F79" s="42" t="s">
        <v>28</v>
      </c>
      <c r="G79" s="42">
        <v>0</v>
      </c>
      <c r="H79" s="44"/>
      <c r="I79" s="105">
        <v>44039</v>
      </c>
      <c r="J79" s="94">
        <v>49521</v>
      </c>
      <c r="K79" s="122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11">
        <v>0</v>
      </c>
      <c r="V79" s="131">
        <v>0</v>
      </c>
    </row>
    <row r="80" spans="1:22" ht="14.25" x14ac:dyDescent="0.4">
      <c r="A80" s="86" t="s">
        <v>94</v>
      </c>
      <c r="B80" s="38" t="s">
        <v>25</v>
      </c>
      <c r="C80" s="49" t="s">
        <v>185</v>
      </c>
      <c r="D80" s="39" t="s">
        <v>189</v>
      </c>
      <c r="E80" s="50" t="s">
        <v>158</v>
      </c>
      <c r="F80" s="42" t="s">
        <v>28</v>
      </c>
      <c r="G80" s="42">
        <v>0</v>
      </c>
      <c r="H80" s="44"/>
      <c r="I80" s="105">
        <v>43861</v>
      </c>
      <c r="J80" s="94">
        <v>49340</v>
      </c>
      <c r="K80" s="122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11">
        <v>0</v>
      </c>
      <c r="U80" s="111">
        <v>0</v>
      </c>
      <c r="V80" s="131">
        <v>0</v>
      </c>
    </row>
    <row r="81" spans="1:35" ht="64.150000000000006" thickBot="1" x14ac:dyDescent="0.45">
      <c r="A81" s="86" t="s">
        <v>190</v>
      </c>
      <c r="B81" s="38" t="s">
        <v>25</v>
      </c>
      <c r="C81" s="114" t="s">
        <v>191</v>
      </c>
      <c r="D81" s="115" t="s">
        <v>192</v>
      </c>
      <c r="E81" s="116" t="s">
        <v>132</v>
      </c>
      <c r="F81" s="77" t="s">
        <v>241</v>
      </c>
      <c r="G81" s="77">
        <v>0</v>
      </c>
      <c r="H81" s="117"/>
      <c r="I81" s="118">
        <v>45139</v>
      </c>
      <c r="J81" s="119">
        <v>48791</v>
      </c>
      <c r="K81" s="124">
        <v>0</v>
      </c>
      <c r="L81" s="127"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7">
        <v>0</v>
      </c>
      <c r="T81" s="127">
        <v>0</v>
      </c>
      <c r="U81" s="127">
        <v>0</v>
      </c>
      <c r="V81" s="135">
        <v>0</v>
      </c>
    </row>
    <row r="82" spans="1:35" ht="64.150000000000006" thickBot="1" x14ac:dyDescent="0.45">
      <c r="A82" s="86" t="s">
        <v>190</v>
      </c>
      <c r="B82" s="38" t="s">
        <v>25</v>
      </c>
      <c r="C82" s="114" t="s">
        <v>191</v>
      </c>
      <c r="D82" s="115" t="s">
        <v>193</v>
      </c>
      <c r="E82" s="116" t="s">
        <v>132</v>
      </c>
      <c r="F82" s="77" t="s">
        <v>241</v>
      </c>
      <c r="G82" s="77">
        <v>0</v>
      </c>
      <c r="H82" s="117"/>
      <c r="I82" s="118">
        <v>45139</v>
      </c>
      <c r="J82" s="119">
        <v>48791</v>
      </c>
      <c r="K82" s="124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35">
        <v>0</v>
      </c>
    </row>
    <row r="85" spans="1:35" x14ac:dyDescent="0.4">
      <c r="J85" s="64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1:35" ht="14.25" x14ac:dyDescent="0.45">
      <c r="J86" s="66" t="s">
        <v>194</v>
      </c>
      <c r="K86" s="65">
        <f>SUM(K$4:K$48)+SUM(K$50:K$53)*1.09</f>
        <v>4314.26</v>
      </c>
      <c r="L86" s="65">
        <f t="shared" ref="L86:V86" si="0">SUM(L$4:L$48)+SUM(L$50:L$53)*1.09</f>
        <v>4351.420000000001</v>
      </c>
      <c r="M86" s="65">
        <f t="shared" si="0"/>
        <v>4328.38</v>
      </c>
      <c r="N86" s="65">
        <f t="shared" si="0"/>
        <v>4306.32</v>
      </c>
      <c r="O86" s="65">
        <f t="shared" si="0"/>
        <v>4345.41</v>
      </c>
      <c r="P86" s="65">
        <f t="shared" si="0"/>
        <v>4359.41</v>
      </c>
      <c r="Q86" s="65">
        <f t="shared" si="0"/>
        <v>4072.9250000000002</v>
      </c>
      <c r="R86" s="65">
        <f t="shared" si="0"/>
        <v>4071.2750000000005</v>
      </c>
      <c r="S86" s="65">
        <f t="shared" si="0"/>
        <v>4072.6949999999997</v>
      </c>
      <c r="T86" s="65">
        <f t="shared" si="0"/>
        <v>4054.8100000000004</v>
      </c>
      <c r="U86" s="65">
        <f t="shared" si="0"/>
        <v>4034.9574999999995</v>
      </c>
      <c r="V86" s="65">
        <f t="shared" si="0"/>
        <v>4037.6374999999998</v>
      </c>
      <c r="W86"/>
      <c r="X86" s="65">
        <f>SUM(X4:X51)</f>
        <v>3701.11</v>
      </c>
      <c r="Y86" s="65">
        <f t="shared" ref="Y86:AI86" si="1">SUM(Y4:Y51)</f>
        <v>3701.11</v>
      </c>
      <c r="Z86" s="65">
        <f t="shared" si="1"/>
        <v>3701.11</v>
      </c>
      <c r="AA86" s="65">
        <f t="shared" si="1"/>
        <v>3701.11</v>
      </c>
      <c r="AB86" s="65">
        <f t="shared" si="1"/>
        <v>3701.11</v>
      </c>
      <c r="AC86" s="65">
        <f t="shared" si="1"/>
        <v>3721.11</v>
      </c>
      <c r="AD86" s="65">
        <f t="shared" si="1"/>
        <v>3721.11</v>
      </c>
      <c r="AE86" s="65">
        <f t="shared" si="1"/>
        <v>3721.11</v>
      </c>
      <c r="AF86" s="65">
        <f t="shared" si="1"/>
        <v>3721.11</v>
      </c>
      <c r="AG86" s="65">
        <f t="shared" si="1"/>
        <v>3721.11</v>
      </c>
      <c r="AH86" s="65">
        <f t="shared" si="1"/>
        <v>3721.11</v>
      </c>
      <c r="AI86" s="65">
        <f t="shared" si="1"/>
        <v>3721.11</v>
      </c>
    </row>
    <row r="87" spans="1:35" ht="39.75" x14ac:dyDescent="0.45">
      <c r="J87" s="67" t="s">
        <v>245</v>
      </c>
      <c r="K87" s="78">
        <f t="shared" ref="K87:V87" si="2">SUM(K62:K82)</f>
        <v>6.399890000000001</v>
      </c>
      <c r="L87" s="78">
        <f t="shared" si="2"/>
        <v>6.399890000000001</v>
      </c>
      <c r="M87" s="78">
        <f t="shared" si="2"/>
        <v>6.399890000000001</v>
      </c>
      <c r="N87" s="78">
        <f t="shared" si="2"/>
        <v>6.399890000000001</v>
      </c>
      <c r="O87" s="78">
        <f t="shared" si="2"/>
        <v>6.399890000000001</v>
      </c>
      <c r="P87" s="78">
        <f t="shared" si="2"/>
        <v>6.399890000000001</v>
      </c>
      <c r="Q87" s="78">
        <f t="shared" si="2"/>
        <v>6.399890000000001</v>
      </c>
      <c r="R87" s="78">
        <f t="shared" si="2"/>
        <v>6.399890000000001</v>
      </c>
      <c r="S87" s="78">
        <f t="shared" si="2"/>
        <v>6.399890000000001</v>
      </c>
      <c r="T87" s="78">
        <f t="shared" si="2"/>
        <v>6.399890000000001</v>
      </c>
      <c r="U87" s="78">
        <f t="shared" si="2"/>
        <v>6.399890000000001</v>
      </c>
      <c r="V87" s="78">
        <f t="shared" si="2"/>
        <v>6.399890000000001</v>
      </c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t="43.9" customHeight="1" x14ac:dyDescent="0.45">
      <c r="J88" s="67" t="s">
        <v>243</v>
      </c>
      <c r="K88" s="180">
        <f>SUM(K54:K61)*1.076</f>
        <v>77.246039999999994</v>
      </c>
      <c r="L88" s="180">
        <f t="shared" ref="L88:V88" si="3">SUM(L54:L61)*1.076</f>
        <v>77.235280000000003</v>
      </c>
      <c r="M88" s="180">
        <f t="shared" si="3"/>
        <v>77.428960000000018</v>
      </c>
      <c r="N88" s="180">
        <f t="shared" si="3"/>
        <v>77.428960000000018</v>
      </c>
      <c r="O88" s="180">
        <f t="shared" si="3"/>
        <v>77.461240000000018</v>
      </c>
      <c r="P88" s="180">
        <f t="shared" si="3"/>
        <v>78.332800000000006</v>
      </c>
      <c r="Q88" s="180">
        <f t="shared" si="3"/>
        <v>80.194280000000006</v>
      </c>
      <c r="R88" s="180">
        <f t="shared" si="3"/>
        <v>80.215800000000002</v>
      </c>
      <c r="S88" s="180">
        <f t="shared" si="3"/>
        <v>80.205039999999997</v>
      </c>
      <c r="T88" s="180">
        <f t="shared" si="3"/>
        <v>80.097440000000006</v>
      </c>
      <c r="U88" s="180">
        <f t="shared" si="3"/>
        <v>79.903759999999991</v>
      </c>
      <c r="V88" s="180">
        <f t="shared" si="3"/>
        <v>79.559440000000009</v>
      </c>
      <c r="W88" s="68" t="s">
        <v>195</v>
      </c>
      <c r="X88" s="69">
        <f>SUMIF($H$4:$H$51, 1, X$4:X$51)</f>
        <v>3229.11</v>
      </c>
      <c r="Y88" s="69">
        <f t="shared" ref="Y88:AI88" si="4">SUMIF($H$4:$H$51, 1, Y$4:Y$51)</f>
        <v>3229.11</v>
      </c>
      <c r="Z88" s="69">
        <f t="shared" si="4"/>
        <v>3229.11</v>
      </c>
      <c r="AA88" s="69">
        <f t="shared" si="4"/>
        <v>3229.11</v>
      </c>
      <c r="AB88" s="69">
        <f t="shared" si="4"/>
        <v>3229.11</v>
      </c>
      <c r="AC88" s="69">
        <f t="shared" si="4"/>
        <v>3229.11</v>
      </c>
      <c r="AD88" s="69">
        <f t="shared" si="4"/>
        <v>3229.11</v>
      </c>
      <c r="AE88" s="69">
        <f t="shared" si="4"/>
        <v>3229.11</v>
      </c>
      <c r="AF88" s="69">
        <f t="shared" si="4"/>
        <v>3229.11</v>
      </c>
      <c r="AG88" s="69">
        <f t="shared" si="4"/>
        <v>3229.11</v>
      </c>
      <c r="AH88" s="69">
        <f t="shared" si="4"/>
        <v>3229.11</v>
      </c>
      <c r="AI88" s="69">
        <f t="shared" si="4"/>
        <v>3229.11</v>
      </c>
    </row>
    <row r="89" spans="1:35" ht="14.25" x14ac:dyDescent="0.45">
      <c r="I89" s="185" t="s">
        <v>242</v>
      </c>
      <c r="J89" s="67" t="s">
        <v>28</v>
      </c>
      <c r="K89" s="181">
        <f>SUMIF($F$54:$F$61, $J$89,K$54:K$61)*1.076</f>
        <v>76.17004</v>
      </c>
      <c r="L89" s="181">
        <f t="shared" ref="L89:V89" si="5">SUMIF($F$54:$F$61, $J$89,L$54:L$61)*1.076</f>
        <v>76.15928000000001</v>
      </c>
      <c r="M89" s="181">
        <f t="shared" si="5"/>
        <v>76.245360000000005</v>
      </c>
      <c r="N89" s="181">
        <f t="shared" si="5"/>
        <v>76.245360000000005</v>
      </c>
      <c r="O89" s="181">
        <f t="shared" si="5"/>
        <v>76.277640000000005</v>
      </c>
      <c r="P89" s="181">
        <f t="shared" si="5"/>
        <v>76.934000000000012</v>
      </c>
      <c r="Q89" s="181">
        <f t="shared" si="5"/>
        <v>76.966280000000012</v>
      </c>
      <c r="R89" s="181">
        <f t="shared" si="5"/>
        <v>76.987800000000007</v>
      </c>
      <c r="S89" s="181">
        <f t="shared" si="5"/>
        <v>76.977040000000002</v>
      </c>
      <c r="T89" s="181">
        <f t="shared" si="5"/>
        <v>76.977040000000002</v>
      </c>
      <c r="U89" s="181">
        <f t="shared" si="5"/>
        <v>76.890960000000007</v>
      </c>
      <c r="V89" s="181">
        <f t="shared" si="5"/>
        <v>76.869439999999997</v>
      </c>
      <c r="W89" s="68" t="s">
        <v>198</v>
      </c>
      <c r="X89">
        <f>SUMIF($H$4:$H$51, 2, X$4:X$51)</f>
        <v>10</v>
      </c>
      <c r="Y89">
        <f t="shared" ref="Y89:AI89" si="6">SUMIF($H$4:$H$51, 2, Y$4:Y$51)</f>
        <v>10</v>
      </c>
      <c r="Z89">
        <f t="shared" si="6"/>
        <v>10</v>
      </c>
      <c r="AA89">
        <f t="shared" si="6"/>
        <v>10</v>
      </c>
      <c r="AB89">
        <f t="shared" si="6"/>
        <v>10</v>
      </c>
      <c r="AC89">
        <f t="shared" si="6"/>
        <v>10</v>
      </c>
      <c r="AD89">
        <f t="shared" si="6"/>
        <v>10</v>
      </c>
      <c r="AE89">
        <f t="shared" si="6"/>
        <v>10</v>
      </c>
      <c r="AF89">
        <f t="shared" si="6"/>
        <v>10</v>
      </c>
      <c r="AG89">
        <f t="shared" si="6"/>
        <v>10</v>
      </c>
      <c r="AH89">
        <f t="shared" si="6"/>
        <v>10</v>
      </c>
      <c r="AI89">
        <f t="shared" si="6"/>
        <v>10</v>
      </c>
    </row>
    <row r="90" spans="1:35" ht="26.65" x14ac:dyDescent="0.45">
      <c r="I90" s="185"/>
      <c r="J90" s="67" t="s">
        <v>51</v>
      </c>
      <c r="K90" s="181">
        <f>SUMIF($F$54:$F$61, $J$90,K$54:K$61)*1.076</f>
        <v>1.0760000000000001</v>
      </c>
      <c r="L90" s="181">
        <f t="shared" ref="L90:V90" si="7">SUMIF($F$54:$F$61, $J$90,L$54:L$61)*1.076</f>
        <v>1.0760000000000001</v>
      </c>
      <c r="M90" s="181">
        <f t="shared" si="7"/>
        <v>1.1836000000000002</v>
      </c>
      <c r="N90" s="181">
        <f t="shared" si="7"/>
        <v>1.1836000000000002</v>
      </c>
      <c r="O90" s="181">
        <f t="shared" si="7"/>
        <v>1.1836000000000002</v>
      </c>
      <c r="P90" s="181">
        <f t="shared" si="7"/>
        <v>1.3988</v>
      </c>
      <c r="Q90" s="181">
        <f t="shared" si="7"/>
        <v>3.2280000000000002</v>
      </c>
      <c r="R90" s="181">
        <f t="shared" si="7"/>
        <v>3.2280000000000002</v>
      </c>
      <c r="S90" s="181">
        <f t="shared" si="7"/>
        <v>3.2280000000000002</v>
      </c>
      <c r="T90" s="181">
        <f t="shared" si="7"/>
        <v>3.1204000000000001</v>
      </c>
      <c r="U90" s="181">
        <f t="shared" si="7"/>
        <v>3.0127999999999999</v>
      </c>
      <c r="V90" s="181">
        <f t="shared" si="7"/>
        <v>2.6900000000000004</v>
      </c>
      <c r="W90" s="68" t="s">
        <v>199</v>
      </c>
      <c r="X90">
        <f>SUMIF($H$4:$H$51, 3, X$4:X$51)</f>
        <v>462</v>
      </c>
      <c r="Y90">
        <f t="shared" ref="Y90:AI90" si="8">SUMIF($H$4:$H$51, 3, Y$4:Y$51)</f>
        <v>462</v>
      </c>
      <c r="Z90">
        <f t="shared" si="8"/>
        <v>462</v>
      </c>
      <c r="AA90">
        <f t="shared" si="8"/>
        <v>462</v>
      </c>
      <c r="AB90">
        <f t="shared" si="8"/>
        <v>462</v>
      </c>
      <c r="AC90">
        <f t="shared" si="8"/>
        <v>482</v>
      </c>
      <c r="AD90">
        <f t="shared" si="8"/>
        <v>482</v>
      </c>
      <c r="AE90">
        <f t="shared" si="8"/>
        <v>482</v>
      </c>
      <c r="AF90">
        <f t="shared" si="8"/>
        <v>482</v>
      </c>
      <c r="AG90">
        <f t="shared" si="8"/>
        <v>482</v>
      </c>
      <c r="AH90">
        <f t="shared" si="8"/>
        <v>482</v>
      </c>
      <c r="AI90">
        <f t="shared" si="8"/>
        <v>482</v>
      </c>
    </row>
    <row r="91" spans="1:35" ht="14.25" x14ac:dyDescent="0.45">
      <c r="I91" s="185"/>
      <c r="J91" s="67" t="s">
        <v>241</v>
      </c>
      <c r="K91" s="181">
        <f>SUMIF($F$54:$F$61, $J$91,K$54:K$61)*1.076</f>
        <v>0</v>
      </c>
      <c r="L91" s="181">
        <f t="shared" ref="L91:V91" si="9">SUMIF($F$54:$F$61, $J$91,L$54:L$61)*1.076</f>
        <v>0</v>
      </c>
      <c r="M91" s="181">
        <f t="shared" si="9"/>
        <v>0</v>
      </c>
      <c r="N91" s="181">
        <f t="shared" si="9"/>
        <v>0</v>
      </c>
      <c r="O91" s="181">
        <f t="shared" si="9"/>
        <v>0</v>
      </c>
      <c r="P91" s="181">
        <f t="shared" si="9"/>
        <v>0</v>
      </c>
      <c r="Q91" s="181">
        <f t="shared" si="9"/>
        <v>0</v>
      </c>
      <c r="R91" s="181">
        <f t="shared" si="9"/>
        <v>0</v>
      </c>
      <c r="S91" s="181">
        <f t="shared" si="9"/>
        <v>0</v>
      </c>
      <c r="T91" s="181">
        <f t="shared" si="9"/>
        <v>0</v>
      </c>
      <c r="U91" s="181">
        <f t="shared" si="9"/>
        <v>0</v>
      </c>
      <c r="V91" s="181">
        <f t="shared" si="9"/>
        <v>0</v>
      </c>
      <c r="W91"/>
      <c r="X91" s="69">
        <f>SUM(X88:X90)</f>
        <v>3701.11</v>
      </c>
      <c r="Y91" s="69">
        <f t="shared" ref="Y91:AI91" si="10">SUM(Y88:Y90)</f>
        <v>3701.11</v>
      </c>
      <c r="Z91" s="69">
        <f t="shared" si="10"/>
        <v>3701.11</v>
      </c>
      <c r="AA91" s="69">
        <f t="shared" si="10"/>
        <v>3701.11</v>
      </c>
      <c r="AB91" s="69">
        <f t="shared" si="10"/>
        <v>3701.11</v>
      </c>
      <c r="AC91" s="69">
        <f t="shared" si="10"/>
        <v>3721.11</v>
      </c>
      <c r="AD91" s="69">
        <f t="shared" si="10"/>
        <v>3721.11</v>
      </c>
      <c r="AE91" s="69">
        <f t="shared" si="10"/>
        <v>3721.11</v>
      </c>
      <c r="AF91" s="69">
        <f t="shared" si="10"/>
        <v>3721.11</v>
      </c>
      <c r="AG91" s="69">
        <f t="shared" si="10"/>
        <v>3721.11</v>
      </c>
      <c r="AH91" s="69">
        <f t="shared" si="10"/>
        <v>3721.11</v>
      </c>
      <c r="AI91" s="69">
        <f t="shared" si="10"/>
        <v>3721.11</v>
      </c>
    </row>
    <row r="93" spans="1:35" x14ac:dyDescent="0.4">
      <c r="I93" s="66" t="s">
        <v>196</v>
      </c>
      <c r="J93" s="66" t="s">
        <v>28</v>
      </c>
      <c r="K93" s="68">
        <f>SUMIF($F$4:$F$53, J93,$R$4:$R$53)</f>
        <v>3578.4600000000005</v>
      </c>
      <c r="L93" s="66"/>
      <c r="M93" s="66" t="s">
        <v>197</v>
      </c>
      <c r="N93" s="66"/>
    </row>
    <row r="94" spans="1:35" x14ac:dyDescent="0.4">
      <c r="I94" s="66"/>
      <c r="J94" s="66" t="s">
        <v>51</v>
      </c>
      <c r="K94" s="68">
        <f>SUMIF($F$4:$F$53, J94,$R$4:$R$53)</f>
        <v>290.45</v>
      </c>
      <c r="L94" s="66"/>
      <c r="M94" s="66" t="s">
        <v>28</v>
      </c>
      <c r="N94" s="179">
        <f>SUMIF($F$62:$F$82, M94,$R$62:$R$82)</f>
        <v>6.399890000000001</v>
      </c>
    </row>
    <row r="95" spans="1:35" ht="14.45" customHeight="1" x14ac:dyDescent="0.45">
      <c r="I95" s="66"/>
      <c r="J95" s="66" t="s">
        <v>89</v>
      </c>
      <c r="K95" s="68">
        <f>SUMIF($F$4:$F$53, J95,$R$4:$R$53)</f>
        <v>193.5</v>
      </c>
      <c r="L95" s="66"/>
      <c r="M95" s="66" t="s">
        <v>51</v>
      </c>
      <c r="N95" s="68">
        <f>SUMIF($F$62:$F$82, M95,$R$62:$R$82)</f>
        <v>0</v>
      </c>
      <c r="W95"/>
      <c r="X95"/>
      <c r="Y95"/>
      <c r="Z95"/>
    </row>
    <row r="96" spans="1:35" ht="14.25" x14ac:dyDescent="0.45">
      <c r="I96" s="66"/>
      <c r="J96" s="66" t="s">
        <v>200</v>
      </c>
      <c r="K96" s="68">
        <f>SUM(K93:K95)</f>
        <v>4062.4100000000003</v>
      </c>
      <c r="L96" s="66"/>
      <c r="M96" s="66"/>
      <c r="N96" s="66"/>
      <c r="W96"/>
      <c r="X96"/>
      <c r="Y96"/>
      <c r="Z96"/>
    </row>
    <row r="97" spans="1:23" ht="14.25" x14ac:dyDescent="0.45">
      <c r="W97"/>
    </row>
    <row r="99" spans="1:23" ht="14.25" x14ac:dyDescent="0.45">
      <c r="A99" s="184" t="s">
        <v>201</v>
      </c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/>
      <c r="U99"/>
      <c r="V99"/>
    </row>
    <row r="100" spans="1:23" ht="14.25" x14ac:dyDescent="0.45">
      <c r="A100" s="55"/>
      <c r="B100" s="57"/>
      <c r="C100" s="57"/>
      <c r="D100" s="57"/>
      <c r="E100" s="57"/>
      <c r="F100" s="59"/>
      <c r="G100" s="57"/>
      <c r="H100" s="62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/>
      <c r="U100"/>
      <c r="V100"/>
    </row>
    <row r="101" spans="1:23" ht="14.25" x14ac:dyDescent="0.45">
      <c r="A101" s="56" t="s">
        <v>202</v>
      </c>
      <c r="B101" s="56" t="s">
        <v>203</v>
      </c>
      <c r="C101" s="56" t="s">
        <v>204</v>
      </c>
      <c r="D101" s="56" t="s">
        <v>205</v>
      </c>
      <c r="E101" s="56" t="s">
        <v>206</v>
      </c>
      <c r="F101" s="60" t="s">
        <v>207</v>
      </c>
      <c r="G101" s="56" t="s">
        <v>208</v>
      </c>
      <c r="H101" s="63" t="s">
        <v>209</v>
      </c>
      <c r="I101" s="56" t="s">
        <v>210</v>
      </c>
      <c r="J101" s="56" t="s">
        <v>211</v>
      </c>
      <c r="K101" s="56" t="s">
        <v>212</v>
      </c>
      <c r="L101" s="56" t="s">
        <v>213</v>
      </c>
      <c r="M101" s="56" t="s">
        <v>214</v>
      </c>
      <c r="N101" s="56" t="s">
        <v>215</v>
      </c>
      <c r="O101" s="56" t="s">
        <v>216</v>
      </c>
      <c r="P101" s="56" t="s">
        <v>216</v>
      </c>
      <c r="Q101" s="56" t="s">
        <v>217</v>
      </c>
      <c r="R101" s="56" t="s">
        <v>218</v>
      </c>
      <c r="S101" s="56" t="s">
        <v>219</v>
      </c>
      <c r="T101" s="56" t="s">
        <v>220</v>
      </c>
      <c r="U101"/>
      <c r="V101"/>
    </row>
    <row r="102" spans="1:23" x14ac:dyDescent="0.4">
      <c r="A102" s="136">
        <v>12033</v>
      </c>
      <c r="B102" s="137" t="s">
        <v>221</v>
      </c>
      <c r="C102" s="137" t="s">
        <v>222</v>
      </c>
      <c r="D102" s="137" t="s">
        <v>223</v>
      </c>
      <c r="E102" s="149">
        <v>45078</v>
      </c>
      <c r="F102" s="139">
        <v>51470</v>
      </c>
      <c r="G102" s="140">
        <v>51470</v>
      </c>
      <c r="H102" s="141" t="s">
        <v>224</v>
      </c>
      <c r="I102" s="137" t="s">
        <v>225</v>
      </c>
      <c r="J102" s="137" t="s">
        <v>226</v>
      </c>
      <c r="K102" s="137" t="s">
        <v>227</v>
      </c>
      <c r="L102" s="137" t="s">
        <v>227</v>
      </c>
      <c r="M102" s="137" t="s">
        <v>228</v>
      </c>
      <c r="N102" s="142">
        <v>40</v>
      </c>
      <c r="O102" s="142">
        <v>40</v>
      </c>
      <c r="P102" s="142">
        <v>0</v>
      </c>
      <c r="Q102" s="142" t="s">
        <v>229</v>
      </c>
      <c r="R102" s="142" t="s">
        <v>230</v>
      </c>
      <c r="S102" s="142">
        <v>40</v>
      </c>
      <c r="T102" s="142">
        <v>40</v>
      </c>
    </row>
    <row r="103" spans="1:23" x14ac:dyDescent="0.4">
      <c r="A103" s="136">
        <v>12032</v>
      </c>
      <c r="B103" s="137" t="s">
        <v>116</v>
      </c>
      <c r="C103" s="137" t="s">
        <v>231</v>
      </c>
      <c r="D103" s="137" t="s">
        <v>232</v>
      </c>
      <c r="E103" s="138">
        <v>44713</v>
      </c>
      <c r="F103" s="139">
        <v>51591</v>
      </c>
      <c r="G103" s="140">
        <v>51560</v>
      </c>
      <c r="H103" s="141" t="s">
        <v>224</v>
      </c>
      <c r="I103" s="137" t="s">
        <v>225</v>
      </c>
      <c r="J103" s="137" t="s">
        <v>226</v>
      </c>
      <c r="K103" s="137" t="s">
        <v>227</v>
      </c>
      <c r="L103" s="137" t="s">
        <v>227</v>
      </c>
      <c r="M103" s="137" t="s">
        <v>228</v>
      </c>
      <c r="N103" s="142">
        <v>10</v>
      </c>
      <c r="O103" s="142">
        <v>10</v>
      </c>
      <c r="P103" s="142">
        <v>0</v>
      </c>
      <c r="Q103" s="142" t="s">
        <v>229</v>
      </c>
      <c r="R103" s="142" t="s">
        <v>230</v>
      </c>
      <c r="S103" s="142">
        <v>10</v>
      </c>
      <c r="T103" s="142">
        <v>10</v>
      </c>
    </row>
    <row r="104" spans="1:23" x14ac:dyDescent="0.4">
      <c r="A104" s="150">
        <v>2836</v>
      </c>
      <c r="B104" s="151" t="s">
        <v>233</v>
      </c>
      <c r="C104" s="151" t="s">
        <v>234</v>
      </c>
      <c r="D104" s="151" t="s">
        <v>233</v>
      </c>
      <c r="E104" s="149">
        <v>45078</v>
      </c>
      <c r="F104" s="152">
        <v>49458</v>
      </c>
      <c r="G104" s="152">
        <v>49458</v>
      </c>
      <c r="H104" s="153" t="s">
        <v>235</v>
      </c>
      <c r="I104" s="151" t="s">
        <v>225</v>
      </c>
      <c r="J104" s="151" t="s">
        <v>226</v>
      </c>
      <c r="K104" s="151" t="s">
        <v>236</v>
      </c>
      <c r="L104" s="151" t="s">
        <v>236</v>
      </c>
      <c r="M104" s="151" t="s">
        <v>228</v>
      </c>
      <c r="N104" s="154">
        <v>14.5</v>
      </c>
      <c r="O104" s="154"/>
      <c r="P104" s="154">
        <v>0</v>
      </c>
      <c r="Q104" s="154" t="s">
        <v>229</v>
      </c>
      <c r="R104" s="154" t="s">
        <v>237</v>
      </c>
      <c r="S104" s="154">
        <v>14.5</v>
      </c>
      <c r="T104" s="154">
        <v>0</v>
      </c>
    </row>
  </sheetData>
  <autoFilter ref="A3:AP82" xr:uid="{F910DFD0-0C3F-4E14-B249-495CF3BA17C6}"/>
  <mergeCells count="2">
    <mergeCell ref="A99:S99"/>
    <mergeCell ref="I89:I91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C7A7-4A00-48E0-9774-E7838FE60C4B}">
  <dimension ref="A1:AK76"/>
  <sheetViews>
    <sheetView topLeftCell="G52" workbookViewId="0">
      <selection activeCell="F55" sqref="F55"/>
    </sheetView>
  </sheetViews>
  <sheetFormatPr defaultColWidth="8.73046875" defaultRowHeight="13.15" x14ac:dyDescent="0.4"/>
  <cols>
    <col min="1" max="1" width="25.59765625" style="2" customWidth="1"/>
    <col min="2" max="2" width="16.1328125" style="1" customWidth="1"/>
    <col min="3" max="3" width="23.3984375" style="1" customWidth="1"/>
    <col min="4" max="4" width="40.59765625" style="1" customWidth="1"/>
    <col min="5" max="5" width="19.1328125" style="1" customWidth="1"/>
    <col min="6" max="6" width="25.59765625" style="1" customWidth="1"/>
    <col min="7" max="7" width="18.1328125" style="1" bestFit="1" customWidth="1"/>
    <col min="8" max="8" width="17.59765625" style="3" bestFit="1" customWidth="1"/>
    <col min="9" max="9" width="11.1328125" style="1" customWidth="1"/>
    <col min="10" max="10" width="14.59765625" style="1" bestFit="1" customWidth="1"/>
    <col min="11" max="15" width="14.59765625" style="1" customWidth="1"/>
    <col min="16" max="16" width="11.1328125" style="1" bestFit="1" customWidth="1"/>
    <col min="17" max="17" width="12.86328125" style="1" bestFit="1" customWidth="1"/>
    <col min="18" max="18" width="12.265625" style="1" bestFit="1" customWidth="1"/>
    <col min="19" max="19" width="9.265625" style="1" bestFit="1" customWidth="1"/>
    <col min="20" max="20" width="10.3984375" style="1" customWidth="1"/>
    <col min="21" max="22" width="9" style="1" bestFit="1" customWidth="1"/>
    <col min="23" max="23" width="12.1328125" style="1" customWidth="1"/>
    <col min="24" max="24" width="11.3984375" style="1" customWidth="1"/>
    <col min="25" max="25" width="10.3984375" style="1" customWidth="1"/>
    <col min="26" max="26" width="11" style="1" customWidth="1"/>
    <col min="27" max="28" width="10.3984375" style="1" customWidth="1"/>
    <col min="29" max="29" width="12.3984375" style="1" customWidth="1"/>
    <col min="30" max="30" width="15.59765625" style="1" bestFit="1" customWidth="1"/>
    <col min="31" max="38" width="10.59765625" style="1" customWidth="1"/>
    <col min="39" max="39" width="11.3984375" style="1" customWidth="1"/>
    <col min="40" max="42" width="10.59765625" style="1" customWidth="1"/>
    <col min="43" max="16384" width="8.73046875" style="1"/>
  </cols>
  <sheetData>
    <row r="1" spans="1:37" x14ac:dyDescent="0.4">
      <c r="A1" s="1"/>
      <c r="C1" s="2"/>
      <c r="H1" s="1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7" x14ac:dyDescent="0.4">
      <c r="A2" s="1"/>
      <c r="C2" s="2"/>
      <c r="H2" s="1"/>
      <c r="J2" s="3"/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X2" s="4" t="s">
        <v>10</v>
      </c>
      <c r="Y2" s="4" t="s">
        <v>11</v>
      </c>
      <c r="Z2" s="4" t="s">
        <v>12</v>
      </c>
      <c r="AA2" s="4" t="s">
        <v>13</v>
      </c>
      <c r="AB2" s="4" t="s">
        <v>14</v>
      </c>
      <c r="AC2" s="4" t="s">
        <v>15</v>
      </c>
      <c r="AD2" s="4" t="s">
        <v>16</v>
      </c>
      <c r="AE2" s="4" t="s">
        <v>17</v>
      </c>
      <c r="AF2" s="4" t="s">
        <v>18</v>
      </c>
      <c r="AG2" s="4" t="s">
        <v>19</v>
      </c>
      <c r="AH2" s="4" t="s">
        <v>20</v>
      </c>
      <c r="AI2" s="4" t="s">
        <v>21</v>
      </c>
    </row>
    <row r="3" spans="1:37" ht="85.5" x14ac:dyDescent="0.45">
      <c r="A3" s="5" t="s">
        <v>0</v>
      </c>
      <c r="B3" s="6" t="s">
        <v>1</v>
      </c>
      <c r="C3" s="7" t="s">
        <v>2</v>
      </c>
      <c r="D3" s="8" t="s">
        <v>3</v>
      </c>
      <c r="E3" s="8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4" t="s">
        <v>22</v>
      </c>
      <c r="L3" s="4" t="s">
        <v>22</v>
      </c>
      <c r="M3" s="4" t="s">
        <v>22</v>
      </c>
      <c r="N3" s="4" t="s">
        <v>22</v>
      </c>
      <c r="O3" s="4" t="s">
        <v>22</v>
      </c>
      <c r="P3" s="4" t="s">
        <v>22</v>
      </c>
      <c r="Q3" s="4" t="s">
        <v>22</v>
      </c>
      <c r="R3" s="4" t="s">
        <v>22</v>
      </c>
      <c r="S3" s="4" t="s">
        <v>22</v>
      </c>
      <c r="T3" s="4" t="s">
        <v>22</v>
      </c>
      <c r="U3" s="4" t="s">
        <v>22</v>
      </c>
      <c r="V3" s="4" t="s">
        <v>22</v>
      </c>
      <c r="X3" s="10" t="s">
        <v>23</v>
      </c>
      <c r="Y3" s="10" t="s">
        <v>23</v>
      </c>
      <c r="Z3" s="10" t="s">
        <v>23</v>
      </c>
      <c r="AA3" s="10" t="s">
        <v>23</v>
      </c>
      <c r="AB3" s="10" t="s">
        <v>23</v>
      </c>
      <c r="AC3" s="10" t="s">
        <v>23</v>
      </c>
      <c r="AD3" s="10" t="s">
        <v>23</v>
      </c>
      <c r="AE3" s="10" t="s">
        <v>23</v>
      </c>
      <c r="AF3" s="10" t="s">
        <v>23</v>
      </c>
      <c r="AG3" s="10" t="s">
        <v>23</v>
      </c>
      <c r="AH3" s="10" t="s">
        <v>23</v>
      </c>
      <c r="AI3" s="10" t="s">
        <v>23</v>
      </c>
    </row>
    <row r="4" spans="1:37" x14ac:dyDescent="0.4">
      <c r="A4" s="34" t="s">
        <v>24</v>
      </c>
      <c r="B4" s="79" t="s">
        <v>25</v>
      </c>
      <c r="C4" s="36"/>
      <c r="D4" s="27" t="s">
        <v>26</v>
      </c>
      <c r="E4" s="27" t="s">
        <v>27</v>
      </c>
      <c r="F4" s="28" t="s">
        <v>28</v>
      </c>
      <c r="G4" s="26">
        <v>20</v>
      </c>
      <c r="H4" s="29">
        <v>3</v>
      </c>
      <c r="I4" s="30">
        <v>42735</v>
      </c>
      <c r="J4" s="31">
        <v>46386</v>
      </c>
      <c r="K4" s="26">
        <v>20</v>
      </c>
      <c r="L4" s="26">
        <v>20</v>
      </c>
      <c r="M4" s="26">
        <v>20</v>
      </c>
      <c r="N4" s="26">
        <v>20</v>
      </c>
      <c r="O4" s="26">
        <v>20</v>
      </c>
      <c r="P4" s="26">
        <v>20</v>
      </c>
      <c r="Q4" s="26">
        <v>20</v>
      </c>
      <c r="R4" s="26">
        <v>20</v>
      </c>
      <c r="S4" s="26">
        <v>20</v>
      </c>
      <c r="T4" s="26">
        <v>20</v>
      </c>
      <c r="U4" s="26">
        <v>20</v>
      </c>
      <c r="V4" s="26">
        <v>20</v>
      </c>
      <c r="W4" s="71"/>
      <c r="X4" s="26">
        <v>20</v>
      </c>
      <c r="Y4" s="26">
        <v>20</v>
      </c>
      <c r="Z4" s="26">
        <v>20</v>
      </c>
      <c r="AA4" s="26">
        <v>20</v>
      </c>
      <c r="AB4" s="26">
        <v>20</v>
      </c>
      <c r="AC4" s="26">
        <v>20</v>
      </c>
      <c r="AD4" s="26">
        <v>20</v>
      </c>
      <c r="AE4" s="26">
        <v>20</v>
      </c>
      <c r="AF4" s="26">
        <v>20</v>
      </c>
      <c r="AG4" s="26">
        <v>20</v>
      </c>
      <c r="AH4" s="26">
        <v>20</v>
      </c>
      <c r="AI4" s="26">
        <v>20</v>
      </c>
      <c r="AK4" s="17"/>
    </row>
    <row r="5" spans="1:37" x14ac:dyDescent="0.4">
      <c r="A5" s="34" t="s">
        <v>24</v>
      </c>
      <c r="B5" s="79" t="s">
        <v>25</v>
      </c>
      <c r="C5" s="36"/>
      <c r="D5" s="27" t="s">
        <v>29</v>
      </c>
      <c r="E5" s="27" t="s">
        <v>30</v>
      </c>
      <c r="F5" s="28" t="s">
        <v>28</v>
      </c>
      <c r="G5" s="26">
        <v>2</v>
      </c>
      <c r="H5" s="29">
        <v>1</v>
      </c>
      <c r="I5" s="30">
        <v>43009</v>
      </c>
      <c r="J5" s="31">
        <v>46387</v>
      </c>
      <c r="K5" s="26">
        <v>2</v>
      </c>
      <c r="L5" s="26">
        <v>2</v>
      </c>
      <c r="M5" s="26">
        <v>2</v>
      </c>
      <c r="N5" s="26">
        <v>2</v>
      </c>
      <c r="O5" s="26">
        <v>2</v>
      </c>
      <c r="P5" s="26">
        <v>2</v>
      </c>
      <c r="Q5" s="26">
        <v>2</v>
      </c>
      <c r="R5" s="26">
        <v>2</v>
      </c>
      <c r="S5" s="26">
        <v>2</v>
      </c>
      <c r="T5" s="26">
        <v>2</v>
      </c>
      <c r="U5" s="26">
        <v>2</v>
      </c>
      <c r="V5" s="26">
        <v>2</v>
      </c>
      <c r="W5" s="71"/>
      <c r="X5" s="26">
        <v>2</v>
      </c>
      <c r="Y5" s="26">
        <v>2</v>
      </c>
      <c r="Z5" s="26">
        <v>2</v>
      </c>
      <c r="AA5" s="26">
        <v>2</v>
      </c>
      <c r="AB5" s="26">
        <v>2</v>
      </c>
      <c r="AC5" s="26">
        <v>2</v>
      </c>
      <c r="AD5" s="26">
        <v>2</v>
      </c>
      <c r="AE5" s="26">
        <v>2</v>
      </c>
      <c r="AF5" s="26">
        <v>2</v>
      </c>
      <c r="AG5" s="26">
        <v>2</v>
      </c>
      <c r="AH5" s="26">
        <v>2</v>
      </c>
      <c r="AI5" s="26">
        <v>2</v>
      </c>
      <c r="AK5" s="17"/>
    </row>
    <row r="6" spans="1:37" x14ac:dyDescent="0.4">
      <c r="A6" s="34" t="s">
        <v>31</v>
      </c>
      <c r="B6" s="79" t="s">
        <v>32</v>
      </c>
      <c r="C6" s="36"/>
      <c r="D6" s="27" t="s">
        <v>33</v>
      </c>
      <c r="E6" s="27" t="s">
        <v>34</v>
      </c>
      <c r="F6" s="28" t="s">
        <v>28</v>
      </c>
      <c r="G6" s="26">
        <v>26</v>
      </c>
      <c r="H6" s="29"/>
      <c r="I6" s="30">
        <v>43282</v>
      </c>
      <c r="J6" s="31">
        <v>45727</v>
      </c>
      <c r="K6" s="26">
        <v>26</v>
      </c>
      <c r="L6" s="26">
        <v>26</v>
      </c>
      <c r="M6" s="26">
        <v>26</v>
      </c>
      <c r="N6" s="26">
        <v>26</v>
      </c>
      <c r="O6" s="26">
        <v>26</v>
      </c>
      <c r="P6" s="26">
        <v>26</v>
      </c>
      <c r="Q6" s="26">
        <v>26</v>
      </c>
      <c r="R6" s="26">
        <v>26</v>
      </c>
      <c r="S6" s="26">
        <v>26</v>
      </c>
      <c r="T6" s="26">
        <v>26</v>
      </c>
      <c r="U6" s="26">
        <v>26</v>
      </c>
      <c r="V6" s="26">
        <v>26</v>
      </c>
      <c r="W6" s="71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17"/>
    </row>
    <row r="7" spans="1:37" x14ac:dyDescent="0.4">
      <c r="A7" s="34" t="s">
        <v>35</v>
      </c>
      <c r="B7" s="79" t="s">
        <v>32</v>
      </c>
      <c r="C7" s="36"/>
      <c r="D7" s="27" t="s">
        <v>36</v>
      </c>
      <c r="E7" s="27" t="s">
        <v>37</v>
      </c>
      <c r="F7" s="28" t="s">
        <v>28</v>
      </c>
      <c r="G7" s="26">
        <v>263</v>
      </c>
      <c r="H7" s="29">
        <v>1</v>
      </c>
      <c r="I7" s="30">
        <v>41487</v>
      </c>
      <c r="J7" s="31">
        <v>45138</v>
      </c>
      <c r="K7" s="26">
        <v>263</v>
      </c>
      <c r="L7" s="26">
        <v>263</v>
      </c>
      <c r="M7" s="26">
        <v>263</v>
      </c>
      <c r="N7" s="26">
        <v>263</v>
      </c>
      <c r="O7" s="26">
        <v>263</v>
      </c>
      <c r="P7" s="26">
        <v>263</v>
      </c>
      <c r="Q7" s="26">
        <v>263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71"/>
      <c r="X7" s="26">
        <v>263</v>
      </c>
      <c r="Y7" s="26">
        <v>263</v>
      </c>
      <c r="Z7" s="26">
        <v>263</v>
      </c>
      <c r="AA7" s="26">
        <v>263</v>
      </c>
      <c r="AB7" s="26">
        <v>263</v>
      </c>
      <c r="AC7" s="26">
        <v>263</v>
      </c>
      <c r="AD7" s="26">
        <v>263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K7" s="17"/>
    </row>
    <row r="8" spans="1:37" x14ac:dyDescent="0.4">
      <c r="A8" s="34" t="s">
        <v>35</v>
      </c>
      <c r="B8" s="79" t="s">
        <v>32</v>
      </c>
      <c r="C8" s="36"/>
      <c r="D8" s="27" t="s">
        <v>36</v>
      </c>
      <c r="E8" s="27" t="s">
        <v>38</v>
      </c>
      <c r="F8" s="28" t="s">
        <v>28</v>
      </c>
      <c r="G8" s="26">
        <v>263.68</v>
      </c>
      <c r="H8" s="29">
        <v>1</v>
      </c>
      <c r="I8" s="30">
        <v>41487</v>
      </c>
      <c r="J8" s="31">
        <v>45138</v>
      </c>
      <c r="K8" s="26">
        <v>263.68</v>
      </c>
      <c r="L8" s="26">
        <v>263.68</v>
      </c>
      <c r="M8" s="26">
        <v>263.68</v>
      </c>
      <c r="N8" s="26">
        <v>263.68</v>
      </c>
      <c r="O8" s="26">
        <v>263.68</v>
      </c>
      <c r="P8" s="26">
        <v>263.68</v>
      </c>
      <c r="Q8" s="26">
        <v>263.68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71"/>
      <c r="X8" s="26">
        <v>263.68</v>
      </c>
      <c r="Y8" s="26">
        <v>263.68</v>
      </c>
      <c r="Z8" s="26">
        <v>263.68</v>
      </c>
      <c r="AA8" s="26">
        <v>263.68</v>
      </c>
      <c r="AB8" s="26">
        <v>263.68</v>
      </c>
      <c r="AC8" s="26">
        <v>263.68</v>
      </c>
      <c r="AD8" s="26">
        <v>263.68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K8" s="17"/>
    </row>
    <row r="9" spans="1:37" x14ac:dyDescent="0.4">
      <c r="A9" s="34" t="s">
        <v>39</v>
      </c>
      <c r="B9" s="79" t="s">
        <v>32</v>
      </c>
      <c r="C9" s="36"/>
      <c r="D9" s="27" t="s">
        <v>40</v>
      </c>
      <c r="E9" s="27" t="s">
        <v>41</v>
      </c>
      <c r="F9" s="28" t="s">
        <v>28</v>
      </c>
      <c r="G9" s="26">
        <v>103.76</v>
      </c>
      <c r="H9" s="29">
        <v>1</v>
      </c>
      <c r="I9" s="30">
        <v>41487</v>
      </c>
      <c r="J9" s="31">
        <v>45138</v>
      </c>
      <c r="K9" s="26">
        <v>103.76</v>
      </c>
      <c r="L9" s="26">
        <v>103.76</v>
      </c>
      <c r="M9" s="26">
        <v>103.76</v>
      </c>
      <c r="N9" s="26">
        <v>103.76</v>
      </c>
      <c r="O9" s="26">
        <v>103.76</v>
      </c>
      <c r="P9" s="26">
        <v>103.76</v>
      </c>
      <c r="Q9" s="26">
        <v>103.76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71"/>
      <c r="X9" s="26">
        <v>103.76</v>
      </c>
      <c r="Y9" s="26">
        <v>103.76</v>
      </c>
      <c r="Z9" s="26">
        <v>103.76</v>
      </c>
      <c r="AA9" s="26">
        <v>103.76</v>
      </c>
      <c r="AB9" s="26">
        <v>103.76</v>
      </c>
      <c r="AC9" s="26">
        <v>103.76</v>
      </c>
      <c r="AD9" s="26">
        <v>103.76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K9" s="17"/>
    </row>
    <row r="10" spans="1:37" x14ac:dyDescent="0.4">
      <c r="A10" s="34" t="s">
        <v>39</v>
      </c>
      <c r="B10" s="79" t="s">
        <v>32</v>
      </c>
      <c r="C10" s="36"/>
      <c r="D10" s="27" t="s">
        <v>40</v>
      </c>
      <c r="E10" s="27" t="s">
        <v>42</v>
      </c>
      <c r="F10" s="28" t="s">
        <v>28</v>
      </c>
      <c r="G10" s="26">
        <v>95.34</v>
      </c>
      <c r="H10" s="29">
        <v>1</v>
      </c>
      <c r="I10" s="30">
        <v>41487</v>
      </c>
      <c r="J10" s="31">
        <v>45138</v>
      </c>
      <c r="K10" s="26">
        <v>95.34</v>
      </c>
      <c r="L10" s="26">
        <v>95.34</v>
      </c>
      <c r="M10" s="26">
        <v>95.34</v>
      </c>
      <c r="N10" s="26">
        <v>95.34</v>
      </c>
      <c r="O10" s="26">
        <v>95.34</v>
      </c>
      <c r="P10" s="26">
        <v>95.34</v>
      </c>
      <c r="Q10" s="26">
        <v>95.34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71"/>
      <c r="X10" s="26">
        <v>95.34</v>
      </c>
      <c r="Y10" s="26">
        <v>95.34</v>
      </c>
      <c r="Z10" s="26">
        <v>95.34</v>
      </c>
      <c r="AA10" s="26">
        <v>95.34</v>
      </c>
      <c r="AB10" s="26">
        <v>95.34</v>
      </c>
      <c r="AC10" s="26">
        <v>95.34</v>
      </c>
      <c r="AD10" s="26">
        <v>95.34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K10" s="17"/>
    </row>
    <row r="11" spans="1:37" x14ac:dyDescent="0.4">
      <c r="A11" s="34" t="s">
        <v>39</v>
      </c>
      <c r="B11" s="79" t="s">
        <v>32</v>
      </c>
      <c r="C11" s="36"/>
      <c r="D11" s="27" t="s">
        <v>40</v>
      </c>
      <c r="E11" s="27" t="s">
        <v>43</v>
      </c>
      <c r="F11" s="28" t="s">
        <v>28</v>
      </c>
      <c r="G11" s="26">
        <v>96.85</v>
      </c>
      <c r="H11" s="29">
        <v>1</v>
      </c>
      <c r="I11" s="30">
        <v>41487</v>
      </c>
      <c r="J11" s="31">
        <v>45138</v>
      </c>
      <c r="K11" s="26">
        <v>96.85</v>
      </c>
      <c r="L11" s="26">
        <v>96.85</v>
      </c>
      <c r="M11" s="26">
        <v>96.85</v>
      </c>
      <c r="N11" s="26">
        <v>96.85</v>
      </c>
      <c r="O11" s="26">
        <v>96.85</v>
      </c>
      <c r="P11" s="26">
        <v>96.85</v>
      </c>
      <c r="Q11" s="26">
        <v>96.85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71"/>
      <c r="X11" s="26">
        <v>96.85</v>
      </c>
      <c r="Y11" s="26">
        <v>96.85</v>
      </c>
      <c r="Z11" s="26">
        <v>96.85</v>
      </c>
      <c r="AA11" s="26">
        <v>96.85</v>
      </c>
      <c r="AB11" s="26">
        <v>96.85</v>
      </c>
      <c r="AC11" s="26">
        <v>96.85</v>
      </c>
      <c r="AD11" s="26">
        <v>96.85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K11" s="17"/>
    </row>
    <row r="12" spans="1:37" x14ac:dyDescent="0.4">
      <c r="A12" s="34" t="s">
        <v>39</v>
      </c>
      <c r="B12" s="79" t="s">
        <v>32</v>
      </c>
      <c r="C12" s="36"/>
      <c r="D12" s="27" t="s">
        <v>40</v>
      </c>
      <c r="E12" s="27" t="s">
        <v>44</v>
      </c>
      <c r="F12" s="28" t="s">
        <v>28</v>
      </c>
      <c r="G12" s="26">
        <v>102.47</v>
      </c>
      <c r="H12" s="29">
        <v>1</v>
      </c>
      <c r="I12" s="30">
        <v>41487</v>
      </c>
      <c r="J12" s="31">
        <v>45138</v>
      </c>
      <c r="K12" s="26">
        <v>102.47</v>
      </c>
      <c r="L12" s="26">
        <v>102.47</v>
      </c>
      <c r="M12" s="26">
        <v>102.47</v>
      </c>
      <c r="N12" s="26">
        <v>102.47</v>
      </c>
      <c r="O12" s="26">
        <v>102.47</v>
      </c>
      <c r="P12" s="26">
        <v>102.47</v>
      </c>
      <c r="Q12" s="26">
        <v>102.47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71"/>
      <c r="X12" s="26">
        <v>102.47</v>
      </c>
      <c r="Y12" s="26">
        <v>102.47</v>
      </c>
      <c r="Z12" s="26">
        <v>102.47</v>
      </c>
      <c r="AA12" s="26">
        <v>102.47</v>
      </c>
      <c r="AB12" s="26">
        <v>102.47</v>
      </c>
      <c r="AC12" s="26">
        <v>102.47</v>
      </c>
      <c r="AD12" s="26">
        <v>102.47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K12" s="17"/>
    </row>
    <row r="13" spans="1:37" x14ac:dyDescent="0.4">
      <c r="A13" s="34" t="s">
        <v>39</v>
      </c>
      <c r="B13" s="79" t="s">
        <v>32</v>
      </c>
      <c r="C13" s="36"/>
      <c r="D13" s="27" t="s">
        <v>40</v>
      </c>
      <c r="E13" s="27" t="s">
        <v>45</v>
      </c>
      <c r="F13" s="28" t="s">
        <v>28</v>
      </c>
      <c r="G13" s="26">
        <v>103.81</v>
      </c>
      <c r="H13" s="29">
        <v>1</v>
      </c>
      <c r="I13" s="30">
        <v>41487</v>
      </c>
      <c r="J13" s="31">
        <v>45138</v>
      </c>
      <c r="K13" s="26">
        <v>103.81</v>
      </c>
      <c r="L13" s="26">
        <v>103.81</v>
      </c>
      <c r="M13" s="26">
        <v>103.81</v>
      </c>
      <c r="N13" s="26">
        <v>103.81</v>
      </c>
      <c r="O13" s="26">
        <v>103.81</v>
      </c>
      <c r="P13" s="26">
        <v>103.81</v>
      </c>
      <c r="Q13" s="26">
        <v>103.81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71"/>
      <c r="X13" s="26">
        <v>103.81</v>
      </c>
      <c r="Y13" s="26">
        <v>103.81</v>
      </c>
      <c r="Z13" s="26">
        <v>103.81</v>
      </c>
      <c r="AA13" s="26">
        <v>103.81</v>
      </c>
      <c r="AB13" s="26">
        <v>103.81</v>
      </c>
      <c r="AC13" s="26">
        <v>103.81</v>
      </c>
      <c r="AD13" s="26">
        <v>103.81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K13" s="17"/>
    </row>
    <row r="14" spans="1:37" x14ac:dyDescent="0.4">
      <c r="A14" s="34" t="s">
        <v>39</v>
      </c>
      <c r="B14" s="79" t="s">
        <v>32</v>
      </c>
      <c r="C14" s="36"/>
      <c r="D14" s="27" t="s">
        <v>40</v>
      </c>
      <c r="E14" s="27" t="s">
        <v>46</v>
      </c>
      <c r="F14" s="28" t="s">
        <v>28</v>
      </c>
      <c r="G14" s="26">
        <v>100.99</v>
      </c>
      <c r="H14" s="29">
        <v>1</v>
      </c>
      <c r="I14" s="30">
        <v>41487</v>
      </c>
      <c r="J14" s="31">
        <v>45138</v>
      </c>
      <c r="K14" s="26">
        <v>100.99</v>
      </c>
      <c r="L14" s="26">
        <v>100.99</v>
      </c>
      <c r="M14" s="26">
        <v>100.99</v>
      </c>
      <c r="N14" s="26">
        <v>100.99</v>
      </c>
      <c r="O14" s="26">
        <v>100.99</v>
      </c>
      <c r="P14" s="26">
        <v>100.99</v>
      </c>
      <c r="Q14" s="26">
        <v>100.99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71"/>
      <c r="X14" s="26">
        <v>100.99</v>
      </c>
      <c r="Y14" s="26">
        <v>100.99</v>
      </c>
      <c r="Z14" s="26">
        <v>100.99</v>
      </c>
      <c r="AA14" s="26">
        <v>100.99</v>
      </c>
      <c r="AB14" s="26">
        <v>100.99</v>
      </c>
      <c r="AC14" s="26">
        <v>100.99</v>
      </c>
      <c r="AD14" s="26">
        <v>100.99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K14" s="17"/>
    </row>
    <row r="15" spans="1:37" x14ac:dyDescent="0.4">
      <c r="A15" s="34" t="s">
        <v>39</v>
      </c>
      <c r="B15" s="79" t="s">
        <v>32</v>
      </c>
      <c r="C15" s="36"/>
      <c r="D15" s="27" t="s">
        <v>40</v>
      </c>
      <c r="E15" s="27" t="s">
        <v>47</v>
      </c>
      <c r="F15" s="28" t="s">
        <v>28</v>
      </c>
      <c r="G15" s="26">
        <v>97.06</v>
      </c>
      <c r="H15" s="29">
        <v>1</v>
      </c>
      <c r="I15" s="30">
        <v>41487</v>
      </c>
      <c r="J15" s="31">
        <v>45138</v>
      </c>
      <c r="K15" s="26">
        <v>97.06</v>
      </c>
      <c r="L15" s="26">
        <v>97.06</v>
      </c>
      <c r="M15" s="26">
        <v>97.06</v>
      </c>
      <c r="N15" s="26">
        <v>97.06</v>
      </c>
      <c r="O15" s="26">
        <v>97.06</v>
      </c>
      <c r="P15" s="26">
        <v>97.06</v>
      </c>
      <c r="Q15" s="26">
        <v>97.06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71"/>
      <c r="X15" s="26">
        <v>97.06</v>
      </c>
      <c r="Y15" s="26">
        <v>97.06</v>
      </c>
      <c r="Z15" s="26">
        <v>97.06</v>
      </c>
      <c r="AA15" s="26">
        <v>97.06</v>
      </c>
      <c r="AB15" s="26">
        <v>97.06</v>
      </c>
      <c r="AC15" s="26">
        <v>97.06</v>
      </c>
      <c r="AD15" s="26">
        <v>97.06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K15" s="17"/>
    </row>
    <row r="16" spans="1:37" x14ac:dyDescent="0.4">
      <c r="A16" s="34" t="s">
        <v>39</v>
      </c>
      <c r="B16" s="79" t="s">
        <v>32</v>
      </c>
      <c r="C16" s="36"/>
      <c r="D16" s="27" t="s">
        <v>40</v>
      </c>
      <c r="E16" s="27" t="s">
        <v>48</v>
      </c>
      <c r="F16" s="28" t="s">
        <v>28</v>
      </c>
      <c r="G16" s="26">
        <v>101.8</v>
      </c>
      <c r="H16" s="29">
        <v>1</v>
      </c>
      <c r="I16" s="30">
        <v>41487</v>
      </c>
      <c r="J16" s="31">
        <v>45138</v>
      </c>
      <c r="K16" s="26">
        <v>101.8</v>
      </c>
      <c r="L16" s="26">
        <v>101.8</v>
      </c>
      <c r="M16" s="26">
        <v>101.8</v>
      </c>
      <c r="N16" s="26">
        <v>101.8</v>
      </c>
      <c r="O16" s="26">
        <v>101.8</v>
      </c>
      <c r="P16" s="26">
        <v>101.8</v>
      </c>
      <c r="Q16" s="26">
        <v>101.8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71"/>
      <c r="X16" s="26">
        <v>101.8</v>
      </c>
      <c r="Y16" s="26">
        <v>101.8</v>
      </c>
      <c r="Z16" s="26">
        <v>101.8</v>
      </c>
      <c r="AA16" s="26">
        <v>101.8</v>
      </c>
      <c r="AB16" s="26">
        <v>101.8</v>
      </c>
      <c r="AC16" s="26">
        <v>101.8</v>
      </c>
      <c r="AD16" s="26">
        <v>101.8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K16" s="17"/>
    </row>
    <row r="17" spans="1:37" x14ac:dyDescent="0.4">
      <c r="A17" s="34" t="s">
        <v>35</v>
      </c>
      <c r="B17" s="79" t="s">
        <v>32</v>
      </c>
      <c r="C17" s="36"/>
      <c r="D17" s="27" t="s">
        <v>52</v>
      </c>
      <c r="E17" s="27" t="s">
        <v>53</v>
      </c>
      <c r="F17" s="28" t="s">
        <v>28</v>
      </c>
      <c r="G17" s="26">
        <v>96.43</v>
      </c>
      <c r="H17" s="29">
        <v>1</v>
      </c>
      <c r="I17" s="30">
        <v>41426</v>
      </c>
      <c r="J17" s="31">
        <v>45077</v>
      </c>
      <c r="K17" s="26">
        <v>96.43</v>
      </c>
      <c r="L17" s="26">
        <v>96.43</v>
      </c>
      <c r="M17" s="26">
        <v>96.43</v>
      </c>
      <c r="N17" s="26">
        <v>96.43</v>
      </c>
      <c r="O17" s="26">
        <v>96.43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71"/>
      <c r="X17" s="26">
        <v>96</v>
      </c>
      <c r="Y17" s="26">
        <v>96</v>
      </c>
      <c r="Z17" s="26">
        <v>96</v>
      </c>
      <c r="AA17" s="26">
        <v>96</v>
      </c>
      <c r="AB17" s="26">
        <v>96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K17" s="17"/>
    </row>
    <row r="18" spans="1:37" x14ac:dyDescent="0.4">
      <c r="A18" s="34" t="s">
        <v>35</v>
      </c>
      <c r="B18" s="79" t="s">
        <v>32</v>
      </c>
      <c r="C18" s="36"/>
      <c r="D18" s="27" t="s">
        <v>52</v>
      </c>
      <c r="E18" s="27" t="s">
        <v>54</v>
      </c>
      <c r="F18" s="28" t="s">
        <v>28</v>
      </c>
      <c r="G18" s="26">
        <v>96.91</v>
      </c>
      <c r="H18" s="29">
        <v>1</v>
      </c>
      <c r="I18" s="30">
        <v>41426</v>
      </c>
      <c r="J18" s="31">
        <v>45077</v>
      </c>
      <c r="K18" s="26">
        <v>96.91</v>
      </c>
      <c r="L18" s="26">
        <v>96.91</v>
      </c>
      <c r="M18" s="26">
        <v>96.91</v>
      </c>
      <c r="N18" s="26">
        <v>96.91</v>
      </c>
      <c r="O18" s="26">
        <v>96.91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71"/>
      <c r="X18" s="26">
        <v>96</v>
      </c>
      <c r="Y18" s="26">
        <v>96</v>
      </c>
      <c r="Z18" s="26">
        <v>96</v>
      </c>
      <c r="AA18" s="26">
        <v>96</v>
      </c>
      <c r="AB18" s="26">
        <v>96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K18" s="17"/>
    </row>
    <row r="19" spans="1:37" x14ac:dyDescent="0.4">
      <c r="A19" s="34" t="s">
        <v>35</v>
      </c>
      <c r="B19" s="79" t="s">
        <v>32</v>
      </c>
      <c r="C19" s="36"/>
      <c r="D19" s="27" t="s">
        <v>52</v>
      </c>
      <c r="E19" s="27" t="s">
        <v>55</v>
      </c>
      <c r="F19" s="28" t="s">
        <v>28</v>
      </c>
      <c r="G19" s="26">
        <v>96.65</v>
      </c>
      <c r="H19" s="29">
        <v>1</v>
      </c>
      <c r="I19" s="30">
        <v>41426</v>
      </c>
      <c r="J19" s="31">
        <v>45077</v>
      </c>
      <c r="K19" s="26">
        <v>96.65</v>
      </c>
      <c r="L19" s="26">
        <v>96.65</v>
      </c>
      <c r="M19" s="26">
        <v>96.65</v>
      </c>
      <c r="N19" s="26">
        <v>96.65</v>
      </c>
      <c r="O19" s="26">
        <v>96.65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71"/>
      <c r="X19" s="26">
        <v>96</v>
      </c>
      <c r="Y19" s="26">
        <v>96</v>
      </c>
      <c r="Z19" s="26">
        <v>96</v>
      </c>
      <c r="AA19" s="26">
        <v>96</v>
      </c>
      <c r="AB19" s="26">
        <v>96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K19" s="17"/>
    </row>
    <row r="20" spans="1:37" x14ac:dyDescent="0.4">
      <c r="A20" s="34" t="s">
        <v>35</v>
      </c>
      <c r="B20" s="79" t="s">
        <v>32</v>
      </c>
      <c r="C20" s="36"/>
      <c r="D20" s="27" t="s">
        <v>52</v>
      </c>
      <c r="E20" s="27" t="s">
        <v>56</v>
      </c>
      <c r="F20" s="28" t="s">
        <v>28</v>
      </c>
      <c r="G20" s="26">
        <v>96.49</v>
      </c>
      <c r="H20" s="29">
        <v>1</v>
      </c>
      <c r="I20" s="30">
        <v>41426</v>
      </c>
      <c r="J20" s="31">
        <v>45077</v>
      </c>
      <c r="K20" s="26">
        <v>96.49</v>
      </c>
      <c r="L20" s="26">
        <v>96.49</v>
      </c>
      <c r="M20" s="26">
        <v>96.49</v>
      </c>
      <c r="N20" s="26">
        <v>96.49</v>
      </c>
      <c r="O20" s="26">
        <v>96.49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71"/>
      <c r="X20" s="26">
        <v>96</v>
      </c>
      <c r="Y20" s="26">
        <v>96</v>
      </c>
      <c r="Z20" s="26">
        <v>96</v>
      </c>
      <c r="AA20" s="26">
        <v>96</v>
      </c>
      <c r="AB20" s="26">
        <v>96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K20" s="17"/>
    </row>
    <row r="21" spans="1:37" x14ac:dyDescent="0.4">
      <c r="A21" s="34" t="s">
        <v>35</v>
      </c>
      <c r="B21" s="79" t="s">
        <v>32</v>
      </c>
      <c r="C21" s="36"/>
      <c r="D21" s="27" t="s">
        <v>52</v>
      </c>
      <c r="E21" s="27" t="s">
        <v>57</v>
      </c>
      <c r="F21" s="28" t="s">
        <v>28</v>
      </c>
      <c r="G21" s="26">
        <v>96.65</v>
      </c>
      <c r="H21" s="29">
        <v>1</v>
      </c>
      <c r="I21" s="30">
        <v>41426</v>
      </c>
      <c r="J21" s="31">
        <v>45077</v>
      </c>
      <c r="K21" s="26">
        <v>96.65</v>
      </c>
      <c r="L21" s="26">
        <v>96.65</v>
      </c>
      <c r="M21" s="26">
        <v>96.65</v>
      </c>
      <c r="N21" s="26">
        <v>96.65</v>
      </c>
      <c r="O21" s="26">
        <v>96.65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71"/>
      <c r="X21" s="26">
        <v>96.65</v>
      </c>
      <c r="Y21" s="26">
        <v>96.65</v>
      </c>
      <c r="Z21" s="26">
        <v>96.65</v>
      </c>
      <c r="AA21" s="26">
        <v>96.65</v>
      </c>
      <c r="AB21" s="26">
        <v>96.65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K21" s="17"/>
    </row>
    <row r="22" spans="1:37" x14ac:dyDescent="0.4">
      <c r="A22" s="34" t="s">
        <v>58</v>
      </c>
      <c r="B22" s="79" t="s">
        <v>25</v>
      </c>
      <c r="C22" s="36"/>
      <c r="D22" s="27" t="s">
        <v>59</v>
      </c>
      <c r="E22" s="27" t="s">
        <v>60</v>
      </c>
      <c r="F22" s="28" t="s">
        <v>28</v>
      </c>
      <c r="G22" s="26">
        <v>47</v>
      </c>
      <c r="H22" s="29">
        <v>1</v>
      </c>
      <c r="I22" s="30">
        <v>39282</v>
      </c>
      <c r="J22" s="31" t="s">
        <v>61</v>
      </c>
      <c r="K22" s="26">
        <v>47</v>
      </c>
      <c r="L22" s="26">
        <v>47</v>
      </c>
      <c r="M22" s="26">
        <v>47</v>
      </c>
      <c r="N22" s="26">
        <v>47</v>
      </c>
      <c r="O22" s="26">
        <v>47</v>
      </c>
      <c r="P22" s="26">
        <v>47</v>
      </c>
      <c r="Q22" s="26">
        <v>47</v>
      </c>
      <c r="R22" s="26">
        <v>47</v>
      </c>
      <c r="S22" s="26">
        <v>47</v>
      </c>
      <c r="T22" s="26">
        <v>47</v>
      </c>
      <c r="U22" s="26">
        <v>47</v>
      </c>
      <c r="V22" s="26">
        <v>47</v>
      </c>
      <c r="W22" s="71"/>
      <c r="X22" s="26">
        <v>47</v>
      </c>
      <c r="Y22" s="26">
        <v>47</v>
      </c>
      <c r="Z22" s="26">
        <v>47</v>
      </c>
      <c r="AA22" s="26">
        <v>47</v>
      </c>
      <c r="AB22" s="26">
        <v>47</v>
      </c>
      <c r="AC22" s="26">
        <v>47</v>
      </c>
      <c r="AD22" s="26">
        <v>47</v>
      </c>
      <c r="AE22" s="26">
        <v>47</v>
      </c>
      <c r="AF22" s="26">
        <v>47</v>
      </c>
      <c r="AG22" s="26">
        <v>47</v>
      </c>
      <c r="AH22" s="26">
        <v>47</v>
      </c>
      <c r="AI22" s="26">
        <v>47</v>
      </c>
      <c r="AK22" s="17"/>
    </row>
    <row r="23" spans="1:37" x14ac:dyDescent="0.4">
      <c r="A23" s="34" t="s">
        <v>58</v>
      </c>
      <c r="B23" s="79" t="s">
        <v>25</v>
      </c>
      <c r="C23" s="36"/>
      <c r="D23" s="27" t="s">
        <v>62</v>
      </c>
      <c r="E23" s="27" t="s">
        <v>63</v>
      </c>
      <c r="F23" s="28" t="s">
        <v>28</v>
      </c>
      <c r="G23" s="26">
        <v>47.11</v>
      </c>
      <c r="H23" s="29">
        <v>1</v>
      </c>
      <c r="I23" s="30">
        <v>39283</v>
      </c>
      <c r="J23" s="31" t="s">
        <v>61</v>
      </c>
      <c r="K23" s="26">
        <v>47.11</v>
      </c>
      <c r="L23" s="26">
        <v>47.11</v>
      </c>
      <c r="M23" s="26">
        <v>47.11</v>
      </c>
      <c r="N23" s="26">
        <v>47.11</v>
      </c>
      <c r="O23" s="26">
        <v>47.11</v>
      </c>
      <c r="P23" s="26">
        <v>47.11</v>
      </c>
      <c r="Q23" s="26">
        <v>47.11</v>
      </c>
      <c r="R23" s="26">
        <v>47.11</v>
      </c>
      <c r="S23" s="26">
        <v>47.11</v>
      </c>
      <c r="T23" s="26">
        <v>47.11</v>
      </c>
      <c r="U23" s="26">
        <v>47.11</v>
      </c>
      <c r="V23" s="26">
        <v>47.11</v>
      </c>
      <c r="W23" s="71"/>
      <c r="X23" s="26">
        <v>47.11</v>
      </c>
      <c r="Y23" s="26">
        <v>47.11</v>
      </c>
      <c r="Z23" s="26">
        <v>47.11</v>
      </c>
      <c r="AA23" s="26">
        <v>47.11</v>
      </c>
      <c r="AB23" s="26">
        <v>47.11</v>
      </c>
      <c r="AC23" s="26">
        <v>47.11</v>
      </c>
      <c r="AD23" s="26">
        <v>47.11</v>
      </c>
      <c r="AE23" s="26">
        <v>47.11</v>
      </c>
      <c r="AF23" s="26">
        <v>47.11</v>
      </c>
      <c r="AG23" s="26">
        <v>47.11</v>
      </c>
      <c r="AH23" s="26">
        <v>47.11</v>
      </c>
      <c r="AI23" s="26">
        <v>47.11</v>
      </c>
      <c r="AK23" s="17"/>
    </row>
    <row r="24" spans="1:37" x14ac:dyDescent="0.4">
      <c r="A24" s="34" t="s">
        <v>58</v>
      </c>
      <c r="B24" s="79" t="s">
        <v>25</v>
      </c>
      <c r="C24" s="36"/>
      <c r="D24" s="27" t="s">
        <v>64</v>
      </c>
      <c r="E24" s="27" t="s">
        <v>65</v>
      </c>
      <c r="F24" s="28" t="s">
        <v>28</v>
      </c>
      <c r="G24" s="26">
        <v>47.39</v>
      </c>
      <c r="H24" s="29">
        <v>1</v>
      </c>
      <c r="I24" s="30">
        <v>39280</v>
      </c>
      <c r="J24" s="31" t="s">
        <v>61</v>
      </c>
      <c r="K24" s="26">
        <v>47.39</v>
      </c>
      <c r="L24" s="26">
        <v>47.39</v>
      </c>
      <c r="M24" s="26">
        <v>47.39</v>
      </c>
      <c r="N24" s="26">
        <v>47.39</v>
      </c>
      <c r="O24" s="26">
        <v>47.39</v>
      </c>
      <c r="P24" s="26">
        <v>47.39</v>
      </c>
      <c r="Q24" s="26">
        <v>47.39</v>
      </c>
      <c r="R24" s="26">
        <v>47.39</v>
      </c>
      <c r="S24" s="26">
        <v>47.39</v>
      </c>
      <c r="T24" s="26">
        <v>47.39</v>
      </c>
      <c r="U24" s="26">
        <v>47.39</v>
      </c>
      <c r="V24" s="26">
        <v>47.39</v>
      </c>
      <c r="W24" s="71"/>
      <c r="X24" s="26">
        <v>47.39</v>
      </c>
      <c r="Y24" s="26">
        <v>47.39</v>
      </c>
      <c r="Z24" s="26">
        <v>47.39</v>
      </c>
      <c r="AA24" s="26">
        <v>47.39</v>
      </c>
      <c r="AB24" s="26">
        <v>47.39</v>
      </c>
      <c r="AC24" s="26">
        <v>47.39</v>
      </c>
      <c r="AD24" s="26">
        <v>47.39</v>
      </c>
      <c r="AE24" s="26">
        <v>47.39</v>
      </c>
      <c r="AF24" s="26">
        <v>47.39</v>
      </c>
      <c r="AG24" s="26">
        <v>47.39</v>
      </c>
      <c r="AH24" s="26">
        <v>47.39</v>
      </c>
      <c r="AI24" s="26">
        <v>47.39</v>
      </c>
      <c r="AK24" s="17"/>
    </row>
    <row r="25" spans="1:37" x14ac:dyDescent="0.4">
      <c r="A25" s="34" t="s">
        <v>66</v>
      </c>
      <c r="B25" s="79" t="s">
        <v>25</v>
      </c>
      <c r="C25" s="36"/>
      <c r="D25" s="27" t="s">
        <v>67</v>
      </c>
      <c r="E25" s="27" t="s">
        <v>68</v>
      </c>
      <c r="F25" s="28" t="s">
        <v>51</v>
      </c>
      <c r="G25" s="26">
        <v>47.2</v>
      </c>
      <c r="H25" s="29">
        <v>1</v>
      </c>
      <c r="I25" s="30">
        <v>40026</v>
      </c>
      <c r="J25" s="31" t="s">
        <v>61</v>
      </c>
      <c r="K25" s="26">
        <v>47.2</v>
      </c>
      <c r="L25" s="26">
        <v>47.2</v>
      </c>
      <c r="M25" s="26">
        <v>47.2</v>
      </c>
      <c r="N25" s="26">
        <v>47.2</v>
      </c>
      <c r="O25" s="26">
        <v>47.2</v>
      </c>
      <c r="P25" s="26">
        <v>47.2</v>
      </c>
      <c r="Q25" s="26">
        <v>47.2</v>
      </c>
      <c r="R25" s="26">
        <v>47.2</v>
      </c>
      <c r="S25" s="26">
        <v>47.2</v>
      </c>
      <c r="T25" s="26">
        <v>47.2</v>
      </c>
      <c r="U25" s="26">
        <v>47.2</v>
      </c>
      <c r="V25" s="26">
        <v>47.2</v>
      </c>
      <c r="W25" s="71"/>
      <c r="X25" s="26">
        <v>47.2</v>
      </c>
      <c r="Y25" s="26">
        <v>47.2</v>
      </c>
      <c r="Z25" s="26">
        <v>47.2</v>
      </c>
      <c r="AA25" s="26">
        <v>47.2</v>
      </c>
      <c r="AB25" s="26">
        <v>47.2</v>
      </c>
      <c r="AC25" s="26">
        <v>47.2</v>
      </c>
      <c r="AD25" s="26">
        <v>47.2</v>
      </c>
      <c r="AE25" s="26">
        <v>47.2</v>
      </c>
      <c r="AF25" s="26">
        <v>47.2</v>
      </c>
      <c r="AG25" s="26">
        <v>47.2</v>
      </c>
      <c r="AH25" s="26">
        <v>47.2</v>
      </c>
      <c r="AI25" s="26">
        <v>47.2</v>
      </c>
      <c r="AK25" s="17"/>
    </row>
    <row r="26" spans="1:37" x14ac:dyDescent="0.4">
      <c r="A26" s="34" t="s">
        <v>58</v>
      </c>
      <c r="B26" s="79" t="s">
        <v>25</v>
      </c>
      <c r="C26" s="36"/>
      <c r="D26" s="27" t="s">
        <v>69</v>
      </c>
      <c r="E26" s="27" t="s">
        <v>70</v>
      </c>
      <c r="F26" s="28" t="s">
        <v>28</v>
      </c>
      <c r="G26" s="26">
        <v>46</v>
      </c>
      <c r="H26" s="29">
        <v>1</v>
      </c>
      <c r="I26" s="30">
        <v>39282</v>
      </c>
      <c r="J26" s="31" t="s">
        <v>61</v>
      </c>
      <c r="K26" s="26">
        <v>46</v>
      </c>
      <c r="L26" s="26">
        <v>46</v>
      </c>
      <c r="M26" s="26">
        <v>46</v>
      </c>
      <c r="N26" s="26">
        <v>46</v>
      </c>
      <c r="O26" s="26">
        <v>46</v>
      </c>
      <c r="P26" s="26">
        <v>46</v>
      </c>
      <c r="Q26" s="26">
        <v>46</v>
      </c>
      <c r="R26" s="26">
        <v>46</v>
      </c>
      <c r="S26" s="26">
        <v>46</v>
      </c>
      <c r="T26" s="26">
        <v>46</v>
      </c>
      <c r="U26" s="26">
        <v>46</v>
      </c>
      <c r="V26" s="26">
        <v>46</v>
      </c>
      <c r="W26" s="71"/>
      <c r="X26" s="26">
        <v>46</v>
      </c>
      <c r="Y26" s="26">
        <v>46</v>
      </c>
      <c r="Z26" s="26">
        <v>46</v>
      </c>
      <c r="AA26" s="26">
        <v>46</v>
      </c>
      <c r="AB26" s="26">
        <v>46</v>
      </c>
      <c r="AC26" s="26">
        <v>46</v>
      </c>
      <c r="AD26" s="26">
        <v>46</v>
      </c>
      <c r="AE26" s="26">
        <v>46</v>
      </c>
      <c r="AF26" s="26">
        <v>46</v>
      </c>
      <c r="AG26" s="26">
        <v>46</v>
      </c>
      <c r="AH26" s="26">
        <v>46</v>
      </c>
      <c r="AI26" s="26">
        <v>46</v>
      </c>
      <c r="AK26" s="17"/>
    </row>
    <row r="27" spans="1:37" x14ac:dyDescent="0.4">
      <c r="A27" s="34" t="s">
        <v>71</v>
      </c>
      <c r="B27" s="79" t="s">
        <v>25</v>
      </c>
      <c r="C27" s="36" t="s">
        <v>72</v>
      </c>
      <c r="D27" s="27" t="s">
        <v>73</v>
      </c>
      <c r="E27" s="27" t="s">
        <v>74</v>
      </c>
      <c r="F27" s="28" t="s">
        <v>28</v>
      </c>
      <c r="G27" s="26">
        <v>10</v>
      </c>
      <c r="H27" s="29">
        <v>1</v>
      </c>
      <c r="I27" s="30">
        <v>42917</v>
      </c>
      <c r="J27" s="31">
        <v>46568</v>
      </c>
      <c r="K27" s="26">
        <v>10</v>
      </c>
      <c r="L27" s="26">
        <v>10</v>
      </c>
      <c r="M27" s="26">
        <v>10</v>
      </c>
      <c r="N27" s="26">
        <v>10</v>
      </c>
      <c r="O27" s="26">
        <v>10</v>
      </c>
      <c r="P27" s="26">
        <v>10</v>
      </c>
      <c r="Q27" s="26">
        <v>10</v>
      </c>
      <c r="R27" s="26">
        <v>10</v>
      </c>
      <c r="S27" s="26">
        <v>10</v>
      </c>
      <c r="T27" s="26">
        <v>10</v>
      </c>
      <c r="U27" s="26">
        <v>10</v>
      </c>
      <c r="V27" s="26">
        <v>10</v>
      </c>
      <c r="W27" s="71"/>
      <c r="X27" s="26">
        <v>10</v>
      </c>
      <c r="Y27" s="26">
        <v>10</v>
      </c>
      <c r="Z27" s="26">
        <v>10</v>
      </c>
      <c r="AA27" s="26">
        <v>10</v>
      </c>
      <c r="AB27" s="26">
        <v>10</v>
      </c>
      <c r="AC27" s="26">
        <v>10</v>
      </c>
      <c r="AD27" s="26">
        <v>10</v>
      </c>
      <c r="AE27" s="26">
        <v>10</v>
      </c>
      <c r="AF27" s="26">
        <v>10</v>
      </c>
      <c r="AG27" s="26">
        <v>10</v>
      </c>
      <c r="AH27" s="26">
        <v>10</v>
      </c>
      <c r="AI27" s="26">
        <v>10</v>
      </c>
      <c r="AK27" s="17"/>
    </row>
    <row r="28" spans="1:37" x14ac:dyDescent="0.4">
      <c r="A28" s="34" t="s">
        <v>71</v>
      </c>
      <c r="B28" s="79" t="s">
        <v>25</v>
      </c>
      <c r="C28" s="36" t="s">
        <v>72</v>
      </c>
      <c r="D28" s="27" t="s">
        <v>75</v>
      </c>
      <c r="E28" s="27" t="s">
        <v>76</v>
      </c>
      <c r="F28" s="28" t="s">
        <v>28</v>
      </c>
      <c r="G28" s="26">
        <v>10</v>
      </c>
      <c r="H28" s="29">
        <v>1</v>
      </c>
      <c r="I28" s="30">
        <v>42917</v>
      </c>
      <c r="J28" s="31">
        <v>46568</v>
      </c>
      <c r="K28" s="26">
        <v>10</v>
      </c>
      <c r="L28" s="26">
        <v>10</v>
      </c>
      <c r="M28" s="26">
        <v>10</v>
      </c>
      <c r="N28" s="26">
        <v>10</v>
      </c>
      <c r="O28" s="26">
        <v>10</v>
      </c>
      <c r="P28" s="26">
        <v>10</v>
      </c>
      <c r="Q28" s="26">
        <v>10</v>
      </c>
      <c r="R28" s="26">
        <v>10</v>
      </c>
      <c r="S28" s="26">
        <v>10</v>
      </c>
      <c r="T28" s="26">
        <v>10</v>
      </c>
      <c r="U28" s="26">
        <v>10</v>
      </c>
      <c r="V28" s="26">
        <v>10</v>
      </c>
      <c r="W28" s="71"/>
      <c r="X28" s="26">
        <v>10</v>
      </c>
      <c r="Y28" s="26">
        <v>10</v>
      </c>
      <c r="Z28" s="26">
        <v>10</v>
      </c>
      <c r="AA28" s="26">
        <v>10</v>
      </c>
      <c r="AB28" s="26">
        <v>10</v>
      </c>
      <c r="AC28" s="26">
        <v>10</v>
      </c>
      <c r="AD28" s="26">
        <v>10</v>
      </c>
      <c r="AE28" s="26">
        <v>10</v>
      </c>
      <c r="AF28" s="26">
        <v>10</v>
      </c>
      <c r="AG28" s="26">
        <v>10</v>
      </c>
      <c r="AH28" s="26">
        <v>10</v>
      </c>
      <c r="AI28" s="26">
        <v>10</v>
      </c>
      <c r="AK28" s="17"/>
    </row>
    <row r="29" spans="1:37" ht="14.25" x14ac:dyDescent="0.45">
      <c r="A29" s="34" t="s">
        <v>81</v>
      </c>
      <c r="B29" s="79" t="s">
        <v>25</v>
      </c>
      <c r="C29" s="36"/>
      <c r="D29" s="80" t="s">
        <v>82</v>
      </c>
      <c r="E29" s="32" t="s">
        <v>83</v>
      </c>
      <c r="F29" s="28" t="s">
        <v>28</v>
      </c>
      <c r="G29" s="26">
        <v>4.0199999999999996</v>
      </c>
      <c r="H29" s="29" t="s">
        <v>80</v>
      </c>
      <c r="I29" s="30">
        <v>32140</v>
      </c>
      <c r="J29" s="31">
        <v>46265.999988425923</v>
      </c>
      <c r="K29" s="26">
        <v>8.24</v>
      </c>
      <c r="L29" s="26">
        <v>4.37</v>
      </c>
      <c r="M29" s="26">
        <v>6.75</v>
      </c>
      <c r="N29" s="26">
        <v>13.66</v>
      </c>
      <c r="O29" s="26">
        <v>5.52</v>
      </c>
      <c r="P29" s="26">
        <v>6.54</v>
      </c>
      <c r="Q29" s="26">
        <v>6.62</v>
      </c>
      <c r="R29" s="26">
        <v>4.0199999999999996</v>
      </c>
      <c r="S29" s="26">
        <v>6.66</v>
      </c>
      <c r="T29" s="26">
        <v>8.2899999999999991</v>
      </c>
      <c r="U29" s="26">
        <v>3.91</v>
      </c>
      <c r="V29" s="26">
        <v>4.47</v>
      </c>
      <c r="W29" s="71"/>
      <c r="X29" s="26" t="s">
        <v>80</v>
      </c>
      <c r="Y29" s="26" t="s">
        <v>80</v>
      </c>
      <c r="Z29" s="26" t="s">
        <v>80</v>
      </c>
      <c r="AA29" s="26" t="s">
        <v>80</v>
      </c>
      <c r="AB29" s="26" t="s">
        <v>80</v>
      </c>
      <c r="AC29" s="26" t="s">
        <v>80</v>
      </c>
      <c r="AD29" s="26" t="s">
        <v>80</v>
      </c>
      <c r="AE29" s="26" t="s">
        <v>80</v>
      </c>
      <c r="AF29" s="26" t="s">
        <v>80</v>
      </c>
      <c r="AG29" s="26" t="s">
        <v>80</v>
      </c>
      <c r="AH29" s="26" t="s">
        <v>80</v>
      </c>
      <c r="AI29" s="26" t="s">
        <v>80</v>
      </c>
      <c r="AK29" s="17"/>
    </row>
    <row r="30" spans="1:37" x14ac:dyDescent="0.4">
      <c r="A30" s="34" t="s">
        <v>84</v>
      </c>
      <c r="B30" s="79" t="s">
        <v>25</v>
      </c>
      <c r="C30" s="36"/>
      <c r="D30" s="32" t="s">
        <v>90</v>
      </c>
      <c r="E30" s="32" t="s">
        <v>91</v>
      </c>
      <c r="F30" s="28" t="s">
        <v>51</v>
      </c>
      <c r="G30" s="26">
        <v>0</v>
      </c>
      <c r="H30" s="29" t="s">
        <v>80</v>
      </c>
      <c r="I30" s="30">
        <v>42461</v>
      </c>
      <c r="J30" s="31">
        <v>45015</v>
      </c>
      <c r="K30" s="26">
        <v>19.38</v>
      </c>
      <c r="L30" s="26">
        <v>19.41</v>
      </c>
      <c r="M30" s="26">
        <v>17.690000000000001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71"/>
      <c r="X30" s="26" t="s">
        <v>80</v>
      </c>
      <c r="Y30" s="26" t="s">
        <v>80</v>
      </c>
      <c r="Z30" s="26" t="s">
        <v>80</v>
      </c>
      <c r="AA30" s="26" t="s">
        <v>80</v>
      </c>
      <c r="AB30" s="26" t="s">
        <v>80</v>
      </c>
      <c r="AC30" s="26" t="s">
        <v>80</v>
      </c>
      <c r="AD30" s="26" t="s">
        <v>80</v>
      </c>
      <c r="AE30" s="26" t="s">
        <v>80</v>
      </c>
      <c r="AF30" s="26" t="s">
        <v>80</v>
      </c>
      <c r="AG30" s="26" t="s">
        <v>80</v>
      </c>
      <c r="AH30" s="26" t="s">
        <v>80</v>
      </c>
      <c r="AI30" s="26" t="s">
        <v>80</v>
      </c>
      <c r="AK30" s="17"/>
    </row>
    <row r="31" spans="1:37" x14ac:dyDescent="0.4">
      <c r="A31" s="82" t="s">
        <v>94</v>
      </c>
      <c r="B31" s="35" t="s">
        <v>25</v>
      </c>
      <c r="C31" s="36" t="s">
        <v>95</v>
      </c>
      <c r="D31" s="35" t="s">
        <v>96</v>
      </c>
      <c r="E31" s="32" t="s">
        <v>97</v>
      </c>
      <c r="F31" s="28" t="s">
        <v>28</v>
      </c>
      <c r="G31" s="26">
        <v>650</v>
      </c>
      <c r="H31" s="29">
        <v>1</v>
      </c>
      <c r="I31" s="30">
        <v>43983</v>
      </c>
      <c r="J31" s="31">
        <v>51287</v>
      </c>
      <c r="K31" s="26">
        <v>650</v>
      </c>
      <c r="L31" s="26">
        <v>650</v>
      </c>
      <c r="M31" s="26">
        <v>650</v>
      </c>
      <c r="N31" s="26">
        <v>650</v>
      </c>
      <c r="O31" s="26">
        <v>650</v>
      </c>
      <c r="P31" s="26">
        <v>650</v>
      </c>
      <c r="Q31" s="26">
        <v>650</v>
      </c>
      <c r="R31" s="26">
        <v>650</v>
      </c>
      <c r="S31" s="26">
        <v>650</v>
      </c>
      <c r="T31" s="26">
        <v>650</v>
      </c>
      <c r="U31" s="26">
        <v>650</v>
      </c>
      <c r="V31" s="26">
        <v>650</v>
      </c>
      <c r="W31" s="71"/>
      <c r="X31" s="26">
        <v>509</v>
      </c>
      <c r="Y31" s="26">
        <v>509</v>
      </c>
      <c r="Z31" s="26">
        <v>509</v>
      </c>
      <c r="AA31" s="26">
        <v>509</v>
      </c>
      <c r="AB31" s="26">
        <v>509</v>
      </c>
      <c r="AC31" s="26">
        <v>509</v>
      </c>
      <c r="AD31" s="26">
        <v>509</v>
      </c>
      <c r="AE31" s="26">
        <v>509</v>
      </c>
      <c r="AF31" s="26">
        <v>509</v>
      </c>
      <c r="AG31" s="26">
        <v>509</v>
      </c>
      <c r="AH31" s="26">
        <v>509</v>
      </c>
      <c r="AI31" s="26">
        <v>509</v>
      </c>
      <c r="AK31" s="17"/>
    </row>
    <row r="32" spans="1:37" x14ac:dyDescent="0.4">
      <c r="A32" s="82" t="s">
        <v>94</v>
      </c>
      <c r="B32" s="35" t="s">
        <v>25</v>
      </c>
      <c r="C32" s="36" t="s">
        <v>95</v>
      </c>
      <c r="D32" s="35" t="s">
        <v>98</v>
      </c>
      <c r="E32" s="32" t="s">
        <v>99</v>
      </c>
      <c r="F32" s="28" t="s">
        <v>28</v>
      </c>
      <c r="G32" s="26">
        <v>649</v>
      </c>
      <c r="H32" s="29">
        <v>1</v>
      </c>
      <c r="I32" s="30">
        <v>43952</v>
      </c>
      <c r="J32" s="31">
        <v>51256</v>
      </c>
      <c r="K32" s="26">
        <v>649</v>
      </c>
      <c r="L32" s="26">
        <v>649</v>
      </c>
      <c r="M32" s="26">
        <v>649</v>
      </c>
      <c r="N32" s="26">
        <v>649</v>
      </c>
      <c r="O32" s="26">
        <v>649</v>
      </c>
      <c r="P32" s="26">
        <v>649</v>
      </c>
      <c r="Q32" s="26">
        <v>649</v>
      </c>
      <c r="R32" s="26">
        <v>649</v>
      </c>
      <c r="S32" s="26">
        <v>649</v>
      </c>
      <c r="T32" s="26">
        <v>649</v>
      </c>
      <c r="U32" s="26">
        <v>649</v>
      </c>
      <c r="V32" s="26">
        <v>649</v>
      </c>
      <c r="W32" s="71"/>
      <c r="X32" s="26">
        <v>507</v>
      </c>
      <c r="Y32" s="26">
        <v>507</v>
      </c>
      <c r="Z32" s="26">
        <v>507</v>
      </c>
      <c r="AA32" s="26">
        <v>507</v>
      </c>
      <c r="AB32" s="26">
        <v>507</v>
      </c>
      <c r="AC32" s="26">
        <v>507</v>
      </c>
      <c r="AD32" s="26">
        <v>507</v>
      </c>
      <c r="AE32" s="26">
        <v>507</v>
      </c>
      <c r="AF32" s="26">
        <v>507</v>
      </c>
      <c r="AG32" s="26">
        <v>507</v>
      </c>
      <c r="AH32" s="26">
        <v>507</v>
      </c>
      <c r="AI32" s="26">
        <v>507</v>
      </c>
      <c r="AK32" s="17"/>
    </row>
    <row r="33" spans="1:37" x14ac:dyDescent="0.4">
      <c r="A33" s="82" t="s">
        <v>94</v>
      </c>
      <c r="B33" s="35" t="s">
        <v>25</v>
      </c>
      <c r="C33" s="36" t="s">
        <v>95</v>
      </c>
      <c r="D33" s="35" t="s">
        <v>100</v>
      </c>
      <c r="E33" s="32" t="s">
        <v>101</v>
      </c>
      <c r="F33" s="28" t="s">
        <v>28</v>
      </c>
      <c r="G33" s="26">
        <v>49</v>
      </c>
      <c r="H33" s="29">
        <v>1</v>
      </c>
      <c r="I33" s="30">
        <v>44013</v>
      </c>
      <c r="J33" s="31">
        <v>51317</v>
      </c>
      <c r="K33" s="26">
        <v>49</v>
      </c>
      <c r="L33" s="26">
        <v>49</v>
      </c>
      <c r="M33" s="26">
        <v>49</v>
      </c>
      <c r="N33" s="26">
        <v>49</v>
      </c>
      <c r="O33" s="26">
        <v>49</v>
      </c>
      <c r="P33" s="26">
        <v>49</v>
      </c>
      <c r="Q33" s="26">
        <v>49</v>
      </c>
      <c r="R33" s="26">
        <v>49</v>
      </c>
      <c r="S33" s="26">
        <v>49</v>
      </c>
      <c r="T33" s="26">
        <v>49</v>
      </c>
      <c r="U33" s="26">
        <v>49</v>
      </c>
      <c r="V33" s="26">
        <v>49</v>
      </c>
      <c r="W33" s="71"/>
      <c r="X33" s="26">
        <v>49</v>
      </c>
      <c r="Y33" s="26">
        <v>49</v>
      </c>
      <c r="Z33" s="26">
        <v>49</v>
      </c>
      <c r="AA33" s="26">
        <v>49</v>
      </c>
      <c r="AB33" s="26">
        <v>49</v>
      </c>
      <c r="AC33" s="26">
        <v>49</v>
      </c>
      <c r="AD33" s="26">
        <v>49</v>
      </c>
      <c r="AE33" s="26">
        <v>49</v>
      </c>
      <c r="AF33" s="26">
        <v>49</v>
      </c>
      <c r="AG33" s="26">
        <v>49</v>
      </c>
      <c r="AH33" s="26">
        <v>49</v>
      </c>
      <c r="AI33" s="26">
        <v>49</v>
      </c>
      <c r="AK33" s="17"/>
    </row>
    <row r="34" spans="1:37" x14ac:dyDescent="0.4">
      <c r="A34" s="82" t="s">
        <v>94</v>
      </c>
      <c r="B34" s="35" t="s">
        <v>25</v>
      </c>
      <c r="C34" s="36" t="s">
        <v>95</v>
      </c>
      <c r="D34" s="35" t="s">
        <v>100</v>
      </c>
      <c r="E34" s="32" t="s">
        <v>102</v>
      </c>
      <c r="F34" s="28" t="s">
        <v>28</v>
      </c>
      <c r="G34" s="26">
        <v>49</v>
      </c>
      <c r="H34" s="29">
        <v>1</v>
      </c>
      <c r="I34" s="30">
        <v>44013</v>
      </c>
      <c r="J34" s="31">
        <v>51317</v>
      </c>
      <c r="K34" s="26">
        <v>49</v>
      </c>
      <c r="L34" s="26">
        <v>49</v>
      </c>
      <c r="M34" s="26">
        <v>49</v>
      </c>
      <c r="N34" s="26">
        <v>49</v>
      </c>
      <c r="O34" s="26">
        <v>49</v>
      </c>
      <c r="P34" s="26">
        <v>49</v>
      </c>
      <c r="Q34" s="26">
        <v>49</v>
      </c>
      <c r="R34" s="26">
        <v>49</v>
      </c>
      <c r="S34" s="26">
        <v>49</v>
      </c>
      <c r="T34" s="26">
        <v>49</v>
      </c>
      <c r="U34" s="26">
        <v>49</v>
      </c>
      <c r="V34" s="26">
        <v>49</v>
      </c>
      <c r="W34" s="71"/>
      <c r="X34" s="26">
        <v>49</v>
      </c>
      <c r="Y34" s="26">
        <v>49</v>
      </c>
      <c r="Z34" s="26">
        <v>49</v>
      </c>
      <c r="AA34" s="26">
        <v>49</v>
      </c>
      <c r="AB34" s="26">
        <v>49</v>
      </c>
      <c r="AC34" s="26">
        <v>49</v>
      </c>
      <c r="AD34" s="26">
        <v>49</v>
      </c>
      <c r="AE34" s="26">
        <v>49</v>
      </c>
      <c r="AF34" s="26">
        <v>49</v>
      </c>
      <c r="AG34" s="26">
        <v>49</v>
      </c>
      <c r="AH34" s="26">
        <v>49</v>
      </c>
      <c r="AI34" s="26">
        <v>49</v>
      </c>
      <c r="AK34" s="17"/>
    </row>
    <row r="35" spans="1:37" x14ac:dyDescent="0.4">
      <c r="A35" s="82" t="s">
        <v>94</v>
      </c>
      <c r="B35" s="32" t="s">
        <v>25</v>
      </c>
      <c r="C35" s="36" t="s">
        <v>95</v>
      </c>
      <c r="D35" s="35" t="s">
        <v>103</v>
      </c>
      <c r="E35" s="32" t="s">
        <v>104</v>
      </c>
      <c r="F35" s="28" t="s">
        <v>28</v>
      </c>
      <c r="G35" s="26">
        <v>100</v>
      </c>
      <c r="H35" s="29">
        <v>3</v>
      </c>
      <c r="I35" s="30">
        <v>44197</v>
      </c>
      <c r="J35" s="31">
        <v>51501</v>
      </c>
      <c r="K35" s="26">
        <v>100</v>
      </c>
      <c r="L35" s="26">
        <v>100</v>
      </c>
      <c r="M35" s="26">
        <v>100</v>
      </c>
      <c r="N35" s="26">
        <v>100</v>
      </c>
      <c r="O35" s="26">
        <v>100</v>
      </c>
      <c r="P35" s="26">
        <v>100</v>
      </c>
      <c r="Q35" s="26">
        <v>100</v>
      </c>
      <c r="R35" s="26">
        <v>100</v>
      </c>
      <c r="S35" s="26">
        <v>100</v>
      </c>
      <c r="T35" s="26">
        <v>100</v>
      </c>
      <c r="U35" s="26">
        <v>100</v>
      </c>
      <c r="V35" s="26">
        <v>100</v>
      </c>
      <c r="W35" s="71"/>
      <c r="X35" s="84">
        <v>200</v>
      </c>
      <c r="Y35" s="84">
        <v>200</v>
      </c>
      <c r="Z35" s="84">
        <v>200</v>
      </c>
      <c r="AA35" s="84">
        <v>200</v>
      </c>
      <c r="AB35" s="84">
        <v>200</v>
      </c>
      <c r="AC35" s="84">
        <v>200</v>
      </c>
      <c r="AD35" s="84">
        <v>200</v>
      </c>
      <c r="AE35" s="84">
        <v>200</v>
      </c>
      <c r="AF35" s="84">
        <v>200</v>
      </c>
      <c r="AG35" s="84">
        <v>200</v>
      </c>
      <c r="AH35" s="84">
        <v>200</v>
      </c>
      <c r="AI35" s="84">
        <v>200</v>
      </c>
      <c r="AK35" s="17"/>
    </row>
    <row r="36" spans="1:37" x14ac:dyDescent="0.4">
      <c r="A36" s="34" t="s">
        <v>105</v>
      </c>
      <c r="B36" s="35" t="s">
        <v>25</v>
      </c>
      <c r="C36" s="36" t="s">
        <v>95</v>
      </c>
      <c r="D36" s="35" t="s">
        <v>106</v>
      </c>
      <c r="E36" s="32" t="s">
        <v>107</v>
      </c>
      <c r="F36" s="28" t="s">
        <v>51</v>
      </c>
      <c r="G36" s="26">
        <v>100</v>
      </c>
      <c r="H36" s="29">
        <v>3</v>
      </c>
      <c r="I36" s="85">
        <v>44378</v>
      </c>
      <c r="J36" s="31">
        <v>51591</v>
      </c>
      <c r="K36" s="26">
        <v>100</v>
      </c>
      <c r="L36" s="26">
        <v>100</v>
      </c>
      <c r="M36" s="26">
        <v>100</v>
      </c>
      <c r="N36" s="26">
        <v>100</v>
      </c>
      <c r="O36" s="26">
        <v>100</v>
      </c>
      <c r="P36" s="26">
        <v>100</v>
      </c>
      <c r="Q36" s="26">
        <v>100</v>
      </c>
      <c r="R36" s="26">
        <v>100</v>
      </c>
      <c r="S36" s="26">
        <v>100</v>
      </c>
      <c r="T36" s="26">
        <v>100</v>
      </c>
      <c r="U36" s="26">
        <v>100</v>
      </c>
      <c r="V36" s="26">
        <v>100</v>
      </c>
      <c r="W36" s="71"/>
      <c r="X36" s="84">
        <v>200</v>
      </c>
      <c r="Y36" s="84">
        <v>200</v>
      </c>
      <c r="Z36" s="84">
        <v>200</v>
      </c>
      <c r="AA36" s="84">
        <v>200</v>
      </c>
      <c r="AB36" s="84">
        <v>200</v>
      </c>
      <c r="AC36" s="84">
        <v>200</v>
      </c>
      <c r="AD36" s="84">
        <v>200</v>
      </c>
      <c r="AE36" s="84">
        <v>200</v>
      </c>
      <c r="AF36" s="84">
        <v>200</v>
      </c>
      <c r="AG36" s="84">
        <v>200</v>
      </c>
      <c r="AH36" s="84">
        <v>200</v>
      </c>
      <c r="AI36" s="84">
        <v>200</v>
      </c>
      <c r="AK36" s="17"/>
    </row>
    <row r="37" spans="1:37" x14ac:dyDescent="0.4">
      <c r="A37" s="34" t="s">
        <v>108</v>
      </c>
      <c r="B37" s="35" t="s">
        <v>25</v>
      </c>
      <c r="C37" s="36" t="s">
        <v>95</v>
      </c>
      <c r="D37" s="35" t="s">
        <v>110</v>
      </c>
      <c r="E37" s="32" t="s">
        <v>111</v>
      </c>
      <c r="F37" s="33" t="s">
        <v>51</v>
      </c>
      <c r="G37" s="26">
        <v>40</v>
      </c>
      <c r="H37" s="29">
        <v>3</v>
      </c>
      <c r="I37" s="85">
        <v>45078</v>
      </c>
      <c r="J37" s="144">
        <v>51470</v>
      </c>
      <c r="K37" s="84"/>
      <c r="L37" s="84"/>
      <c r="M37" s="84"/>
      <c r="N37" s="84"/>
      <c r="O37" s="84"/>
      <c r="P37" s="26">
        <v>40</v>
      </c>
      <c r="Q37" s="26">
        <v>40</v>
      </c>
      <c r="R37" s="26">
        <v>40</v>
      </c>
      <c r="S37" s="26">
        <v>40</v>
      </c>
      <c r="T37" s="26">
        <v>40</v>
      </c>
      <c r="U37" s="26">
        <v>40</v>
      </c>
      <c r="V37" s="26">
        <v>40</v>
      </c>
      <c r="W37" s="71"/>
      <c r="X37" s="84"/>
      <c r="Y37" s="84"/>
      <c r="Z37" s="84"/>
      <c r="AA37" s="84"/>
      <c r="AB37" s="84"/>
      <c r="AC37" s="26">
        <v>40</v>
      </c>
      <c r="AD37" s="26">
        <v>40</v>
      </c>
      <c r="AE37" s="26">
        <v>40</v>
      </c>
      <c r="AF37" s="26">
        <v>40</v>
      </c>
      <c r="AG37" s="26">
        <v>40</v>
      </c>
      <c r="AH37" s="26">
        <v>40</v>
      </c>
      <c r="AI37" s="26">
        <v>40</v>
      </c>
      <c r="AK37" s="17"/>
    </row>
    <row r="38" spans="1:37" x14ac:dyDescent="0.4">
      <c r="A38" s="34" t="s">
        <v>108</v>
      </c>
      <c r="B38" s="35" t="s">
        <v>25</v>
      </c>
      <c r="C38" s="36" t="s">
        <v>95</v>
      </c>
      <c r="D38" s="35" t="s">
        <v>112</v>
      </c>
      <c r="E38" s="32" t="s">
        <v>113</v>
      </c>
      <c r="F38" s="33" t="s">
        <v>51</v>
      </c>
      <c r="G38" s="26">
        <v>10</v>
      </c>
      <c r="H38" s="29">
        <v>3</v>
      </c>
      <c r="I38" s="85">
        <v>44287</v>
      </c>
      <c r="J38" s="31">
        <v>51470</v>
      </c>
      <c r="K38" s="26">
        <v>10</v>
      </c>
      <c r="L38" s="26">
        <v>10</v>
      </c>
      <c r="M38" s="26">
        <v>10</v>
      </c>
      <c r="N38" s="26">
        <v>10</v>
      </c>
      <c r="O38" s="26">
        <v>10</v>
      </c>
      <c r="P38" s="26">
        <v>10</v>
      </c>
      <c r="Q38" s="26">
        <v>10</v>
      </c>
      <c r="R38" s="26">
        <v>10</v>
      </c>
      <c r="S38" s="26">
        <v>10</v>
      </c>
      <c r="T38" s="26">
        <v>10</v>
      </c>
      <c r="U38" s="26">
        <v>10</v>
      </c>
      <c r="V38" s="26">
        <v>10</v>
      </c>
      <c r="W38" s="71"/>
      <c r="X38" s="84">
        <v>20</v>
      </c>
      <c r="Y38" s="84">
        <v>20</v>
      </c>
      <c r="Z38" s="84">
        <v>20</v>
      </c>
      <c r="AA38" s="84">
        <v>20</v>
      </c>
      <c r="AB38" s="84">
        <v>20</v>
      </c>
      <c r="AC38" s="84">
        <v>20</v>
      </c>
      <c r="AD38" s="84">
        <v>20</v>
      </c>
      <c r="AE38" s="84">
        <v>20</v>
      </c>
      <c r="AF38" s="84">
        <v>20</v>
      </c>
      <c r="AG38" s="84">
        <v>20</v>
      </c>
      <c r="AH38" s="84">
        <v>20</v>
      </c>
      <c r="AI38" s="84">
        <v>20</v>
      </c>
      <c r="AK38" s="17"/>
    </row>
    <row r="39" spans="1:37" x14ac:dyDescent="0.4">
      <c r="A39" s="34" t="s">
        <v>108</v>
      </c>
      <c r="B39" s="35" t="s">
        <v>25</v>
      </c>
      <c r="C39" s="36" t="s">
        <v>95</v>
      </c>
      <c r="D39" s="35" t="s">
        <v>114</v>
      </c>
      <c r="E39" s="32" t="s">
        <v>115</v>
      </c>
      <c r="F39" s="33" t="s">
        <v>51</v>
      </c>
      <c r="G39" s="26">
        <v>11</v>
      </c>
      <c r="H39" s="29">
        <v>3</v>
      </c>
      <c r="I39" s="85">
        <v>44348</v>
      </c>
      <c r="J39" s="31">
        <v>51501</v>
      </c>
      <c r="K39" s="26">
        <v>11</v>
      </c>
      <c r="L39" s="26">
        <v>11</v>
      </c>
      <c r="M39" s="26">
        <v>11</v>
      </c>
      <c r="N39" s="26">
        <v>11</v>
      </c>
      <c r="O39" s="26">
        <v>11</v>
      </c>
      <c r="P39" s="26">
        <v>11</v>
      </c>
      <c r="Q39" s="26">
        <v>11</v>
      </c>
      <c r="R39" s="26">
        <v>11</v>
      </c>
      <c r="S39" s="26">
        <v>11</v>
      </c>
      <c r="T39" s="26">
        <v>11</v>
      </c>
      <c r="U39" s="26">
        <v>11</v>
      </c>
      <c r="V39" s="26">
        <v>11</v>
      </c>
      <c r="W39" s="71"/>
      <c r="X39" s="26">
        <v>22</v>
      </c>
      <c r="Y39" s="26">
        <v>22</v>
      </c>
      <c r="Z39" s="26">
        <v>22</v>
      </c>
      <c r="AA39" s="26">
        <v>22</v>
      </c>
      <c r="AB39" s="26">
        <v>22</v>
      </c>
      <c r="AC39" s="26">
        <v>22</v>
      </c>
      <c r="AD39" s="26">
        <v>22</v>
      </c>
      <c r="AE39" s="26">
        <v>22</v>
      </c>
      <c r="AF39" s="26">
        <v>22</v>
      </c>
      <c r="AG39" s="26">
        <v>22</v>
      </c>
      <c r="AH39" s="26">
        <v>22</v>
      </c>
      <c r="AI39" s="26">
        <v>22</v>
      </c>
      <c r="AK39" s="17"/>
    </row>
    <row r="40" spans="1:37" x14ac:dyDescent="0.4">
      <c r="A40" s="34" t="s">
        <v>108</v>
      </c>
      <c r="B40" s="35" t="s">
        <v>25</v>
      </c>
      <c r="C40" s="36" t="s">
        <v>95</v>
      </c>
      <c r="D40" s="35" t="s">
        <v>116</v>
      </c>
      <c r="E40" s="32" t="s">
        <v>111</v>
      </c>
      <c r="F40" s="33" t="s">
        <v>51</v>
      </c>
      <c r="G40" s="26">
        <v>10</v>
      </c>
      <c r="H40" s="29">
        <v>3</v>
      </c>
      <c r="I40" s="85">
        <v>44713</v>
      </c>
      <c r="J40" s="31">
        <v>51591</v>
      </c>
      <c r="K40" s="26">
        <v>10</v>
      </c>
      <c r="L40" s="26">
        <v>10</v>
      </c>
      <c r="M40" s="26">
        <v>10</v>
      </c>
      <c r="N40" s="26">
        <v>10</v>
      </c>
      <c r="O40" s="26">
        <v>10</v>
      </c>
      <c r="P40" s="26">
        <v>10</v>
      </c>
      <c r="Q40" s="26">
        <v>10</v>
      </c>
      <c r="R40" s="26">
        <v>10</v>
      </c>
      <c r="S40" s="26">
        <v>10</v>
      </c>
      <c r="T40" s="26">
        <v>10</v>
      </c>
      <c r="U40" s="26">
        <v>10</v>
      </c>
      <c r="V40" s="26">
        <v>10</v>
      </c>
      <c r="W40" s="71"/>
      <c r="X40" s="26">
        <v>20</v>
      </c>
      <c r="Y40" s="26">
        <v>20</v>
      </c>
      <c r="Z40" s="26">
        <v>20</v>
      </c>
      <c r="AA40" s="26">
        <v>20</v>
      </c>
      <c r="AB40" s="26">
        <v>20</v>
      </c>
      <c r="AC40" s="26">
        <v>20</v>
      </c>
      <c r="AD40" s="26">
        <v>20</v>
      </c>
      <c r="AE40" s="26">
        <v>20</v>
      </c>
      <c r="AF40" s="26">
        <v>20</v>
      </c>
      <c r="AG40" s="26">
        <v>20</v>
      </c>
      <c r="AH40" s="26">
        <v>20</v>
      </c>
      <c r="AI40" s="26">
        <v>20</v>
      </c>
      <c r="AK40" s="17"/>
    </row>
    <row r="41" spans="1:37" x14ac:dyDescent="0.4">
      <c r="A41" s="34" t="s">
        <v>117</v>
      </c>
      <c r="B41" s="35"/>
      <c r="C41" s="36" t="s">
        <v>118</v>
      </c>
      <c r="D41" s="35" t="s">
        <v>119</v>
      </c>
      <c r="E41" s="32" t="s">
        <v>120</v>
      </c>
      <c r="F41" s="33" t="s">
        <v>89</v>
      </c>
      <c r="G41" s="26"/>
      <c r="H41" s="29"/>
      <c r="I41" s="30">
        <v>44197</v>
      </c>
      <c r="J41" s="31">
        <v>45292</v>
      </c>
      <c r="K41" s="26">
        <v>100</v>
      </c>
      <c r="L41" s="26">
        <v>100</v>
      </c>
      <c r="M41" s="26">
        <v>100</v>
      </c>
      <c r="N41" s="26">
        <v>100</v>
      </c>
      <c r="O41" s="26">
        <v>100</v>
      </c>
      <c r="P41" s="26">
        <v>100</v>
      </c>
      <c r="Q41" s="26">
        <v>100</v>
      </c>
      <c r="R41" s="26">
        <v>100</v>
      </c>
      <c r="S41" s="26">
        <v>100</v>
      </c>
      <c r="T41" s="26">
        <v>100</v>
      </c>
      <c r="U41" s="26">
        <v>100</v>
      </c>
      <c r="V41" s="26">
        <v>100</v>
      </c>
      <c r="W41" s="71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K41" s="17"/>
    </row>
    <row r="42" spans="1:37" x14ac:dyDescent="0.4">
      <c r="A42" s="162" t="s">
        <v>121</v>
      </c>
      <c r="B42" s="162" t="s">
        <v>25</v>
      </c>
      <c r="C42" s="163" t="s">
        <v>118</v>
      </c>
      <c r="D42" s="164" t="s">
        <v>122</v>
      </c>
      <c r="E42" s="162" t="s">
        <v>123</v>
      </c>
      <c r="F42" s="168" t="s">
        <v>51</v>
      </c>
      <c r="G42" s="166">
        <v>30.37</v>
      </c>
      <c r="H42" s="162" t="s">
        <v>124</v>
      </c>
      <c r="I42" s="169">
        <v>43831</v>
      </c>
      <c r="J42" s="169">
        <v>46386</v>
      </c>
      <c r="K42" s="26">
        <v>30.45</v>
      </c>
      <c r="L42" s="26">
        <v>29.25</v>
      </c>
      <c r="M42" s="26">
        <v>30.01</v>
      </c>
      <c r="N42" s="26">
        <v>30.41</v>
      </c>
      <c r="O42" s="26">
        <v>29.23</v>
      </c>
      <c r="P42" s="26">
        <v>30.45</v>
      </c>
      <c r="Q42" s="26">
        <v>30.51</v>
      </c>
      <c r="R42" s="26">
        <v>30.37</v>
      </c>
      <c r="S42" s="26">
        <v>30.31</v>
      </c>
      <c r="T42" s="26">
        <v>29.71</v>
      </c>
      <c r="U42" s="26">
        <v>30.43</v>
      </c>
      <c r="V42" s="26">
        <v>29.96</v>
      </c>
      <c r="W42" s="71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K42" s="17"/>
    </row>
    <row r="43" spans="1:37" ht="78.75" x14ac:dyDescent="0.4">
      <c r="A43" s="162" t="s">
        <v>125</v>
      </c>
      <c r="B43" s="162" t="s">
        <v>25</v>
      </c>
      <c r="C43" s="163" t="s">
        <v>126</v>
      </c>
      <c r="D43" s="164" t="s">
        <v>122</v>
      </c>
      <c r="E43" s="162" t="s">
        <v>127</v>
      </c>
      <c r="F43" s="168" t="s">
        <v>51</v>
      </c>
      <c r="G43" s="166">
        <v>17.21</v>
      </c>
      <c r="H43" s="162" t="s">
        <v>124</v>
      </c>
      <c r="I43" s="169">
        <v>44075</v>
      </c>
      <c r="J43" s="169">
        <v>46387</v>
      </c>
      <c r="K43" s="26">
        <v>15</v>
      </c>
      <c r="L43" s="26">
        <v>15</v>
      </c>
      <c r="M43" s="26">
        <v>15</v>
      </c>
      <c r="N43" s="26">
        <v>15</v>
      </c>
      <c r="O43" s="26">
        <v>15</v>
      </c>
      <c r="P43" s="26">
        <v>17.399999999999999</v>
      </c>
      <c r="Q43" s="26">
        <v>16.78</v>
      </c>
      <c r="R43" s="26">
        <v>17.21</v>
      </c>
      <c r="S43" s="26">
        <v>16.54</v>
      </c>
      <c r="T43" s="26">
        <v>14.84</v>
      </c>
      <c r="U43" s="26">
        <v>16.41</v>
      </c>
      <c r="V43" s="26">
        <v>17.48</v>
      </c>
      <c r="W43" s="71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K43" s="17"/>
    </row>
    <row r="44" spans="1:37" x14ac:dyDescent="0.4">
      <c r="A44" s="171" t="s">
        <v>238</v>
      </c>
      <c r="B44" s="171"/>
      <c r="C44" s="172" t="s">
        <v>239</v>
      </c>
      <c r="D44" s="173" t="s">
        <v>233</v>
      </c>
      <c r="E44" s="171" t="s">
        <v>111</v>
      </c>
      <c r="F44" s="174" t="s">
        <v>89</v>
      </c>
      <c r="G44" s="174"/>
      <c r="H44" s="175"/>
      <c r="I44" s="176">
        <v>45078</v>
      </c>
      <c r="J44" s="176">
        <v>49458</v>
      </c>
      <c r="K44" s="84"/>
      <c r="L44" s="84"/>
      <c r="M44" s="84"/>
      <c r="N44" s="84"/>
      <c r="O44" s="84"/>
      <c r="P44" s="84">
        <v>12.7</v>
      </c>
      <c r="Q44" s="84">
        <v>12.25</v>
      </c>
      <c r="R44" s="84">
        <v>12.56</v>
      </c>
      <c r="S44" s="84">
        <v>12.07</v>
      </c>
      <c r="T44" s="84">
        <v>10.83</v>
      </c>
      <c r="U44" s="84">
        <v>11.98</v>
      </c>
      <c r="V44" s="84">
        <v>12.75</v>
      </c>
      <c r="W44" s="71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K44" s="17"/>
    </row>
    <row r="45" spans="1:37" x14ac:dyDescent="0.4">
      <c r="A45" s="22" t="s">
        <v>240</v>
      </c>
      <c r="B45" s="21"/>
      <c r="C45" s="21"/>
      <c r="D45" s="23" t="s">
        <v>129</v>
      </c>
      <c r="E45" s="24" t="s">
        <v>132</v>
      </c>
      <c r="F45" s="25" t="s">
        <v>89</v>
      </c>
      <c r="G45" s="16"/>
      <c r="H45" s="18"/>
      <c r="I45" s="19">
        <v>44927</v>
      </c>
      <c r="J45" s="20">
        <v>45291</v>
      </c>
      <c r="K45" s="20"/>
      <c r="L45" s="20"/>
      <c r="M45" s="20"/>
      <c r="N45" s="20"/>
      <c r="O45" s="20"/>
      <c r="P45" s="20"/>
      <c r="Q45" s="20"/>
      <c r="R45" s="20"/>
      <c r="S45" s="20"/>
      <c r="T45" s="16"/>
      <c r="U45" s="16"/>
      <c r="V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" t="s">
        <v>80</v>
      </c>
      <c r="AK45" s="17"/>
    </row>
    <row r="46" spans="1:37" ht="14.25" x14ac:dyDescent="0.4">
      <c r="A46" s="37" t="s">
        <v>94</v>
      </c>
      <c r="B46" s="38" t="s">
        <v>25</v>
      </c>
      <c r="C46" s="39" t="s">
        <v>142</v>
      </c>
      <c r="D46" s="40" t="s">
        <v>143</v>
      </c>
      <c r="E46" s="41" t="s">
        <v>144</v>
      </c>
      <c r="F46" s="42" t="s">
        <v>28</v>
      </c>
      <c r="G46" s="43">
        <v>5</v>
      </c>
      <c r="H46" s="44"/>
      <c r="I46" s="45">
        <v>43040</v>
      </c>
      <c r="J46" s="45">
        <v>46872</v>
      </c>
      <c r="K46" s="159">
        <v>5</v>
      </c>
      <c r="L46" s="42">
        <v>5</v>
      </c>
      <c r="M46" s="42">
        <v>5</v>
      </c>
      <c r="N46" s="42">
        <v>5</v>
      </c>
      <c r="O46" s="42">
        <v>5</v>
      </c>
      <c r="P46" s="42">
        <v>5</v>
      </c>
      <c r="Q46" s="42">
        <v>5</v>
      </c>
      <c r="R46" s="42">
        <v>5</v>
      </c>
      <c r="S46" s="42">
        <v>5</v>
      </c>
      <c r="T46" s="42">
        <v>5</v>
      </c>
      <c r="U46" s="42">
        <v>5</v>
      </c>
      <c r="V46" s="42">
        <v>5</v>
      </c>
    </row>
    <row r="47" spans="1:37" ht="14.25" x14ac:dyDescent="0.4">
      <c r="A47" s="37" t="s">
        <v>94</v>
      </c>
      <c r="B47" s="38" t="s">
        <v>25</v>
      </c>
      <c r="C47" s="39" t="s">
        <v>142</v>
      </c>
      <c r="D47" s="40" t="s">
        <v>145</v>
      </c>
      <c r="E47" s="41" t="s">
        <v>146</v>
      </c>
      <c r="F47" s="42" t="s">
        <v>28</v>
      </c>
      <c r="G47" s="43">
        <v>5</v>
      </c>
      <c r="H47" s="44"/>
      <c r="I47" s="45">
        <v>43132</v>
      </c>
      <c r="J47" s="45">
        <v>46965</v>
      </c>
      <c r="K47" s="159">
        <v>5</v>
      </c>
      <c r="L47" s="159">
        <v>5</v>
      </c>
      <c r="M47" s="159">
        <v>5</v>
      </c>
      <c r="N47" s="159">
        <v>5</v>
      </c>
      <c r="O47" s="159">
        <v>5</v>
      </c>
      <c r="P47" s="159">
        <v>5</v>
      </c>
      <c r="Q47" s="159">
        <v>5</v>
      </c>
      <c r="R47" s="159">
        <v>5</v>
      </c>
      <c r="S47" s="159">
        <v>5</v>
      </c>
      <c r="T47" s="159">
        <v>5</v>
      </c>
      <c r="U47" s="159">
        <v>5</v>
      </c>
      <c r="V47" s="159">
        <v>5</v>
      </c>
    </row>
    <row r="48" spans="1:37" ht="14.25" x14ac:dyDescent="0.4">
      <c r="A48" s="37" t="s">
        <v>94</v>
      </c>
      <c r="B48" s="38" t="s">
        <v>25</v>
      </c>
      <c r="C48" s="39" t="s">
        <v>142</v>
      </c>
      <c r="D48" s="40" t="s">
        <v>147</v>
      </c>
      <c r="E48" s="41" t="s">
        <v>148</v>
      </c>
      <c r="F48" s="42" t="s">
        <v>28</v>
      </c>
      <c r="G48" s="43">
        <v>25</v>
      </c>
      <c r="H48" s="44"/>
      <c r="I48" s="45">
        <v>43556</v>
      </c>
      <c r="J48" s="45">
        <v>47208</v>
      </c>
      <c r="K48" s="159">
        <v>25</v>
      </c>
      <c r="L48" s="159">
        <v>25</v>
      </c>
      <c r="M48" s="159">
        <v>25</v>
      </c>
      <c r="N48" s="159">
        <v>25</v>
      </c>
      <c r="O48" s="159">
        <v>25</v>
      </c>
      <c r="P48" s="159">
        <v>25</v>
      </c>
      <c r="Q48" s="159">
        <v>25</v>
      </c>
      <c r="R48" s="159">
        <v>25</v>
      </c>
      <c r="S48" s="159">
        <v>25</v>
      </c>
      <c r="T48" s="159">
        <v>25</v>
      </c>
      <c r="U48" s="159">
        <v>25</v>
      </c>
      <c r="V48" s="159">
        <v>25</v>
      </c>
    </row>
    <row r="49" spans="1:35" ht="14.25" x14ac:dyDescent="0.4">
      <c r="A49" s="37" t="s">
        <v>94</v>
      </c>
      <c r="B49" s="38" t="s">
        <v>25</v>
      </c>
      <c r="C49" s="39" t="s">
        <v>142</v>
      </c>
      <c r="D49" s="40" t="s">
        <v>149</v>
      </c>
      <c r="E49" s="41" t="s">
        <v>150</v>
      </c>
      <c r="F49" s="42" t="s">
        <v>28</v>
      </c>
      <c r="G49" s="43">
        <v>15</v>
      </c>
      <c r="H49" s="44"/>
      <c r="I49" s="45">
        <v>43891</v>
      </c>
      <c r="J49" s="45">
        <v>11017</v>
      </c>
      <c r="K49" s="159">
        <v>15</v>
      </c>
      <c r="L49" s="159">
        <v>15</v>
      </c>
      <c r="M49" s="159">
        <v>15</v>
      </c>
      <c r="N49" s="159">
        <v>15</v>
      </c>
      <c r="O49" s="159">
        <v>15</v>
      </c>
      <c r="P49" s="159">
        <v>15</v>
      </c>
      <c r="Q49" s="159">
        <v>15</v>
      </c>
      <c r="R49" s="159">
        <v>15</v>
      </c>
      <c r="S49" s="159">
        <v>15</v>
      </c>
      <c r="T49" s="159">
        <v>15</v>
      </c>
      <c r="U49" s="159">
        <v>15</v>
      </c>
      <c r="V49" s="159">
        <v>15</v>
      </c>
    </row>
    <row r="50" spans="1:35" ht="14.25" x14ac:dyDescent="0.4">
      <c r="A50" s="37" t="s">
        <v>94</v>
      </c>
      <c r="B50" s="38" t="s">
        <v>25</v>
      </c>
      <c r="C50" s="39" t="s">
        <v>151</v>
      </c>
      <c r="D50" s="40" t="s">
        <v>152</v>
      </c>
      <c r="E50" s="41" t="s">
        <v>153</v>
      </c>
      <c r="F50" s="42" t="s">
        <v>28</v>
      </c>
      <c r="G50" s="43">
        <v>20</v>
      </c>
      <c r="H50" s="44"/>
      <c r="I50" s="45">
        <v>42705</v>
      </c>
      <c r="J50" s="45">
        <v>46507</v>
      </c>
      <c r="K50" s="159">
        <v>20</v>
      </c>
      <c r="L50" s="159">
        <v>20</v>
      </c>
      <c r="M50" s="159">
        <v>20</v>
      </c>
      <c r="N50" s="159">
        <v>20</v>
      </c>
      <c r="O50" s="159">
        <v>20</v>
      </c>
      <c r="P50" s="159">
        <v>20</v>
      </c>
      <c r="Q50" s="159">
        <v>20</v>
      </c>
      <c r="R50" s="159">
        <v>20</v>
      </c>
      <c r="S50" s="159">
        <v>20</v>
      </c>
      <c r="T50" s="159">
        <v>20</v>
      </c>
      <c r="U50" s="159">
        <v>20</v>
      </c>
      <c r="V50" s="159">
        <v>20</v>
      </c>
    </row>
    <row r="51" spans="1:35" ht="51" x14ac:dyDescent="0.4">
      <c r="A51" s="37" t="s">
        <v>136</v>
      </c>
      <c r="B51" s="38" t="s">
        <v>25</v>
      </c>
      <c r="C51" s="49" t="s">
        <v>137</v>
      </c>
      <c r="D51" s="40" t="s">
        <v>138</v>
      </c>
      <c r="E51" s="50" t="s">
        <v>132</v>
      </c>
      <c r="F51" s="42" t="s">
        <v>28</v>
      </c>
      <c r="G51" s="43">
        <v>0</v>
      </c>
      <c r="H51" s="44"/>
      <c r="I51" s="45">
        <v>44531</v>
      </c>
      <c r="J51" s="47">
        <v>49673</v>
      </c>
      <c r="K51" s="159">
        <v>4.07</v>
      </c>
      <c r="L51" s="159">
        <v>4.3</v>
      </c>
      <c r="M51" s="159">
        <v>4.26</v>
      </c>
      <c r="N51" s="159">
        <v>4.6500000000000004</v>
      </c>
      <c r="O51" s="159">
        <v>4.66</v>
      </c>
      <c r="P51" s="159">
        <v>4.8099999999999996</v>
      </c>
      <c r="Q51" s="159">
        <v>4.8499999999999996</v>
      </c>
      <c r="R51" s="159">
        <v>5</v>
      </c>
      <c r="S51" s="159">
        <v>4.99</v>
      </c>
      <c r="T51" s="159">
        <v>4.71</v>
      </c>
      <c r="U51" s="159">
        <v>4.6399999999999997</v>
      </c>
      <c r="V51" s="159">
        <v>4.07</v>
      </c>
    </row>
    <row r="52" spans="1:35" ht="51" x14ac:dyDescent="0.4">
      <c r="A52" s="37" t="s">
        <v>108</v>
      </c>
      <c r="B52" s="38" t="s">
        <v>25</v>
      </c>
      <c r="C52" s="49" t="s">
        <v>139</v>
      </c>
      <c r="D52" s="40" t="s">
        <v>140</v>
      </c>
      <c r="E52" s="50" t="s">
        <v>132</v>
      </c>
      <c r="F52" s="42" t="s">
        <v>51</v>
      </c>
      <c r="G52" s="43">
        <v>0</v>
      </c>
      <c r="H52" s="44"/>
      <c r="I52" s="45">
        <v>44562</v>
      </c>
      <c r="J52" s="47" t="s">
        <v>141</v>
      </c>
      <c r="K52" s="159">
        <v>5</v>
      </c>
      <c r="L52" s="159">
        <v>4.9000000000000004</v>
      </c>
      <c r="M52" s="159">
        <v>5.4</v>
      </c>
      <c r="N52" s="159">
        <v>5.4</v>
      </c>
      <c r="O52" s="159">
        <v>5.6</v>
      </c>
      <c r="P52" s="159">
        <v>6.2</v>
      </c>
      <c r="Q52" s="159">
        <v>7</v>
      </c>
      <c r="R52" s="159">
        <v>7.1</v>
      </c>
      <c r="S52" s="159">
        <v>7</v>
      </c>
      <c r="T52" s="159">
        <v>6.7</v>
      </c>
      <c r="U52" s="159">
        <v>6.6</v>
      </c>
      <c r="V52" s="159">
        <v>5.9</v>
      </c>
    </row>
    <row r="53" spans="1:35" ht="63.75" x14ac:dyDescent="0.4">
      <c r="A53" s="37" t="s">
        <v>190</v>
      </c>
      <c r="B53" s="38" t="s">
        <v>25</v>
      </c>
      <c r="C53" s="49" t="s">
        <v>191</v>
      </c>
      <c r="D53" s="40" t="s">
        <v>192</v>
      </c>
      <c r="E53" s="38" t="s">
        <v>132</v>
      </c>
      <c r="F53" s="38" t="s">
        <v>241</v>
      </c>
      <c r="G53" s="183">
        <v>0</v>
      </c>
      <c r="H53" s="40"/>
      <c r="I53" s="47">
        <v>45139</v>
      </c>
      <c r="J53" s="160">
        <v>48791</v>
      </c>
      <c r="K53" s="159">
        <v>0</v>
      </c>
      <c r="L53" s="159">
        <v>0</v>
      </c>
      <c r="M53" s="159">
        <v>0</v>
      </c>
      <c r="N53" s="159">
        <v>0</v>
      </c>
      <c r="O53" s="159">
        <v>0</v>
      </c>
      <c r="P53" s="159">
        <v>0</v>
      </c>
      <c r="Q53" s="159">
        <v>0</v>
      </c>
      <c r="R53" s="159">
        <v>4.5</v>
      </c>
      <c r="S53" s="159">
        <v>4.5</v>
      </c>
      <c r="T53" s="159">
        <v>4.5</v>
      </c>
      <c r="U53" s="159">
        <v>4.5</v>
      </c>
      <c r="V53" s="159">
        <v>4.5</v>
      </c>
    </row>
    <row r="54" spans="1:35" ht="63.75" x14ac:dyDescent="0.4">
      <c r="A54" s="37" t="s">
        <v>190</v>
      </c>
      <c r="B54" s="38" t="s">
        <v>25</v>
      </c>
      <c r="C54" s="49" t="s">
        <v>191</v>
      </c>
      <c r="D54" s="40" t="s">
        <v>193</v>
      </c>
      <c r="E54" s="38" t="s">
        <v>132</v>
      </c>
      <c r="F54" s="38" t="s">
        <v>241</v>
      </c>
      <c r="G54" s="183">
        <v>0</v>
      </c>
      <c r="H54" s="40"/>
      <c r="I54" s="47">
        <v>45139</v>
      </c>
      <c r="J54" s="160">
        <v>48791</v>
      </c>
      <c r="K54" s="159">
        <v>0</v>
      </c>
      <c r="L54" s="159">
        <v>0</v>
      </c>
      <c r="M54" s="159">
        <v>0</v>
      </c>
      <c r="N54" s="159">
        <v>0</v>
      </c>
      <c r="O54" s="159">
        <v>0</v>
      </c>
      <c r="P54" s="159">
        <v>0</v>
      </c>
      <c r="Q54" s="159">
        <v>0</v>
      </c>
      <c r="R54" s="159">
        <v>0.5</v>
      </c>
      <c r="S54" s="159">
        <v>0.5</v>
      </c>
      <c r="T54" s="159">
        <v>0.5</v>
      </c>
      <c r="U54" s="159">
        <v>0.5</v>
      </c>
      <c r="V54" s="159">
        <v>0.5</v>
      </c>
    </row>
    <row r="59" spans="1:35" x14ac:dyDescent="0.4">
      <c r="J59" s="64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:35" ht="14.25" x14ac:dyDescent="0.45">
      <c r="J60" s="66" t="s">
        <v>194</v>
      </c>
      <c r="K60" s="65">
        <f>SUM(K$4:K$44)</f>
        <v>3915.66</v>
      </c>
      <c r="L60" s="65">
        <f t="shared" ref="L60:V60" si="0">SUM(L$4:L$44)</f>
        <v>3910.62</v>
      </c>
      <c r="M60" s="65">
        <f t="shared" si="0"/>
        <v>3912.0400000000004</v>
      </c>
      <c r="N60" s="65">
        <f t="shared" si="0"/>
        <v>3901.66</v>
      </c>
      <c r="O60" s="65">
        <f t="shared" si="0"/>
        <v>3892.34</v>
      </c>
      <c r="P60" s="65">
        <f t="shared" si="0"/>
        <v>3466.5499999999997</v>
      </c>
      <c r="Q60" s="65">
        <f t="shared" si="0"/>
        <v>3465.6200000000003</v>
      </c>
      <c r="R60" s="65">
        <f t="shared" si="0"/>
        <v>2134.86</v>
      </c>
      <c r="S60" s="65">
        <f t="shared" si="0"/>
        <v>2136.2800000000002</v>
      </c>
      <c r="T60" s="65">
        <f t="shared" si="0"/>
        <v>2134.37</v>
      </c>
      <c r="U60" s="65">
        <f t="shared" si="0"/>
        <v>2133.4299999999998</v>
      </c>
      <c r="V60" s="65">
        <f t="shared" si="0"/>
        <v>2135.36</v>
      </c>
      <c r="W60"/>
      <c r="X60" s="65">
        <f t="shared" ref="X60:AI60" si="1">SUM(X4:X50)</f>
        <v>3662.11</v>
      </c>
      <c r="Y60" s="65">
        <f t="shared" si="1"/>
        <v>3662.11</v>
      </c>
      <c r="Z60" s="65">
        <f t="shared" si="1"/>
        <v>3662.11</v>
      </c>
      <c r="AA60" s="65">
        <f t="shared" si="1"/>
        <v>3662.11</v>
      </c>
      <c r="AB60" s="65">
        <f t="shared" si="1"/>
        <v>3662.11</v>
      </c>
      <c r="AC60" s="65">
        <f t="shared" si="1"/>
        <v>3221.46</v>
      </c>
      <c r="AD60" s="65">
        <f t="shared" si="1"/>
        <v>3221.46</v>
      </c>
      <c r="AE60" s="65">
        <f t="shared" si="1"/>
        <v>1892.7</v>
      </c>
      <c r="AF60" s="65">
        <f t="shared" si="1"/>
        <v>1892.7</v>
      </c>
      <c r="AG60" s="65">
        <f t="shared" si="1"/>
        <v>1892.7</v>
      </c>
      <c r="AH60" s="65">
        <f t="shared" si="1"/>
        <v>1892.7</v>
      </c>
      <c r="AI60" s="65">
        <f t="shared" si="1"/>
        <v>1892.7</v>
      </c>
    </row>
    <row r="61" spans="1:35" ht="52.9" x14ac:dyDescent="0.45">
      <c r="J61" s="67" t="s">
        <v>244</v>
      </c>
      <c r="K61" s="78">
        <f>SUM(K$46:K$54)*1.076</f>
        <v>85.079319999999996</v>
      </c>
      <c r="L61" s="78">
        <f t="shared" ref="L61:V61" si="2">SUM(L$46:L$54)*1.076</f>
        <v>85.219200000000015</v>
      </c>
      <c r="M61" s="78">
        <f t="shared" si="2"/>
        <v>85.714160000000021</v>
      </c>
      <c r="N61" s="78">
        <f t="shared" si="2"/>
        <v>86.133800000000022</v>
      </c>
      <c r="O61" s="78">
        <f t="shared" si="2"/>
        <v>86.359759999999994</v>
      </c>
      <c r="P61" s="78">
        <f t="shared" si="2"/>
        <v>87.166760000000011</v>
      </c>
      <c r="Q61" s="78">
        <f t="shared" si="2"/>
        <v>88.070599999999999</v>
      </c>
      <c r="R61" s="78">
        <f t="shared" si="2"/>
        <v>93.7196</v>
      </c>
      <c r="S61" s="78">
        <f t="shared" si="2"/>
        <v>93.601240000000004</v>
      </c>
      <c r="T61" s="78">
        <f t="shared" si="2"/>
        <v>92.977159999999998</v>
      </c>
      <c r="U61" s="78">
        <f t="shared" si="2"/>
        <v>92.794240000000002</v>
      </c>
      <c r="V61" s="78">
        <f t="shared" si="2"/>
        <v>91.427720000000008</v>
      </c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4.25" x14ac:dyDescent="0.45">
      <c r="I62" s="185" t="s">
        <v>242</v>
      </c>
      <c r="J62" s="182" t="s">
        <v>28</v>
      </c>
      <c r="K62" s="181">
        <f>SUMIF($F$46:$F$54, $J$62,K$46:K$54)*1.076</f>
        <v>79.69932</v>
      </c>
      <c r="L62" s="181">
        <f t="shared" ref="L62:V62" si="3">SUMIF($F$46:$F$54, $J$62,L$46:L$54)*1.076</f>
        <v>79.946799999999996</v>
      </c>
      <c r="M62" s="181">
        <f t="shared" si="3"/>
        <v>79.903760000000005</v>
      </c>
      <c r="N62" s="181">
        <f t="shared" si="3"/>
        <v>80.323400000000007</v>
      </c>
      <c r="O62" s="181">
        <f t="shared" si="3"/>
        <v>80.334159999999997</v>
      </c>
      <c r="P62" s="181">
        <f t="shared" si="3"/>
        <v>80.495560000000012</v>
      </c>
      <c r="Q62" s="181">
        <f t="shared" si="3"/>
        <v>80.538600000000002</v>
      </c>
      <c r="R62" s="181">
        <f t="shared" si="3"/>
        <v>80.7</v>
      </c>
      <c r="S62" s="181">
        <f t="shared" si="3"/>
        <v>80.689239999999998</v>
      </c>
      <c r="T62" s="181">
        <f t="shared" si="3"/>
        <v>80.387959999999993</v>
      </c>
      <c r="U62" s="181">
        <f t="shared" si="3"/>
        <v>80.312640000000002</v>
      </c>
      <c r="V62" s="181">
        <f t="shared" si="3"/>
        <v>79.69932</v>
      </c>
      <c r="W62" s="68" t="s">
        <v>195</v>
      </c>
      <c r="X62" s="69">
        <f t="shared" ref="X62:AI62" si="4">SUMIF($H$4:$H$45, 1, X$4:X$45)</f>
        <v>3180.11</v>
      </c>
      <c r="Y62" s="69">
        <f t="shared" si="4"/>
        <v>3180.11</v>
      </c>
      <c r="Z62" s="69">
        <f t="shared" si="4"/>
        <v>3180.11</v>
      </c>
      <c r="AA62" s="69">
        <f t="shared" si="4"/>
        <v>3180.11</v>
      </c>
      <c r="AB62" s="69">
        <f t="shared" si="4"/>
        <v>3180.11</v>
      </c>
      <c r="AC62" s="69">
        <f t="shared" si="4"/>
        <v>2699.46</v>
      </c>
      <c r="AD62" s="69">
        <f t="shared" si="4"/>
        <v>2699.46</v>
      </c>
      <c r="AE62" s="69">
        <f t="shared" si="4"/>
        <v>1370.7</v>
      </c>
      <c r="AF62" s="69">
        <f t="shared" si="4"/>
        <v>1370.7</v>
      </c>
      <c r="AG62" s="69">
        <f t="shared" si="4"/>
        <v>1370.7</v>
      </c>
      <c r="AH62" s="69">
        <f t="shared" si="4"/>
        <v>1370.7</v>
      </c>
      <c r="AI62" s="69">
        <f t="shared" si="4"/>
        <v>1370.7</v>
      </c>
    </row>
    <row r="63" spans="1:35" ht="14.25" x14ac:dyDescent="0.45">
      <c r="I63" s="185"/>
      <c r="J63" s="182" t="s">
        <v>51</v>
      </c>
      <c r="K63" s="181">
        <f>SUMIF($F$46:$F$54, $J$63,K$46:K$54)*1.076</f>
        <v>5.3800000000000008</v>
      </c>
      <c r="L63" s="181">
        <f t="shared" ref="L63:V63" si="5">SUMIF($F$46:$F$54, $J$63,L$46:L$54)*1.076</f>
        <v>5.2724000000000011</v>
      </c>
      <c r="M63" s="181">
        <f t="shared" si="5"/>
        <v>5.8104000000000005</v>
      </c>
      <c r="N63" s="181">
        <f t="shared" si="5"/>
        <v>5.8104000000000005</v>
      </c>
      <c r="O63" s="181">
        <f t="shared" si="5"/>
        <v>6.0255999999999998</v>
      </c>
      <c r="P63" s="181">
        <f t="shared" si="5"/>
        <v>6.6712000000000007</v>
      </c>
      <c r="Q63" s="181">
        <f t="shared" si="5"/>
        <v>7.532</v>
      </c>
      <c r="R63" s="181">
        <f t="shared" si="5"/>
        <v>7.6395999999999997</v>
      </c>
      <c r="S63" s="181">
        <f t="shared" si="5"/>
        <v>7.532</v>
      </c>
      <c r="T63" s="181">
        <f t="shared" si="5"/>
        <v>7.2092000000000009</v>
      </c>
      <c r="U63" s="181">
        <f t="shared" si="5"/>
        <v>7.1016000000000004</v>
      </c>
      <c r="V63" s="181">
        <f t="shared" si="5"/>
        <v>6.3484000000000007</v>
      </c>
      <c r="W63" s="68" t="s">
        <v>198</v>
      </c>
      <c r="X63">
        <f t="shared" ref="X63:AI63" si="6">SUMIF($H$4:$H$45, 2, X$4:X$45)</f>
        <v>0</v>
      </c>
      <c r="Y63">
        <f t="shared" si="6"/>
        <v>0</v>
      </c>
      <c r="Z63">
        <f t="shared" si="6"/>
        <v>0</v>
      </c>
      <c r="AA63">
        <f t="shared" si="6"/>
        <v>0</v>
      </c>
      <c r="AB63">
        <f t="shared" si="6"/>
        <v>0</v>
      </c>
      <c r="AC63">
        <f t="shared" si="6"/>
        <v>0</v>
      </c>
      <c r="AD63">
        <f t="shared" si="6"/>
        <v>0</v>
      </c>
      <c r="AE63">
        <f t="shared" si="6"/>
        <v>0</v>
      </c>
      <c r="AF63">
        <f t="shared" si="6"/>
        <v>0</v>
      </c>
      <c r="AG63">
        <f t="shared" si="6"/>
        <v>0</v>
      </c>
      <c r="AH63">
        <f t="shared" si="6"/>
        <v>0</v>
      </c>
      <c r="AI63">
        <f t="shared" si="6"/>
        <v>0</v>
      </c>
    </row>
    <row r="64" spans="1:35" ht="14.25" x14ac:dyDescent="0.45">
      <c r="I64" s="185"/>
      <c r="J64" s="182" t="s">
        <v>241</v>
      </c>
      <c r="K64" s="181">
        <f>SUMIF($F$46:$F$54, $J$64,K$46:K$54)*1.076</f>
        <v>0</v>
      </c>
      <c r="L64" s="181">
        <f t="shared" ref="L64:V64" si="7">SUMIF($F$46:$F$54, $J$64,L$46:L$54)*1.076</f>
        <v>0</v>
      </c>
      <c r="M64" s="181">
        <f t="shared" si="7"/>
        <v>0</v>
      </c>
      <c r="N64" s="181">
        <f t="shared" si="7"/>
        <v>0</v>
      </c>
      <c r="O64" s="181">
        <f t="shared" si="7"/>
        <v>0</v>
      </c>
      <c r="P64" s="181">
        <f t="shared" si="7"/>
        <v>0</v>
      </c>
      <c r="Q64" s="181">
        <f t="shared" si="7"/>
        <v>0</v>
      </c>
      <c r="R64" s="181">
        <f t="shared" si="7"/>
        <v>5.3800000000000008</v>
      </c>
      <c r="S64" s="181">
        <f t="shared" si="7"/>
        <v>5.3800000000000008</v>
      </c>
      <c r="T64" s="181">
        <f t="shared" si="7"/>
        <v>5.3800000000000008</v>
      </c>
      <c r="U64" s="181">
        <f t="shared" si="7"/>
        <v>5.3800000000000008</v>
      </c>
      <c r="V64" s="181">
        <f t="shared" si="7"/>
        <v>5.3800000000000008</v>
      </c>
      <c r="W64" s="68" t="s">
        <v>199</v>
      </c>
      <c r="X64">
        <f t="shared" ref="X64:AI64" si="8">SUMIF($H$4:$H$45, 3, X$4:X$45)</f>
        <v>482</v>
      </c>
      <c r="Y64">
        <f t="shared" si="8"/>
        <v>482</v>
      </c>
      <c r="Z64">
        <f t="shared" si="8"/>
        <v>482</v>
      </c>
      <c r="AA64">
        <f t="shared" si="8"/>
        <v>482</v>
      </c>
      <c r="AB64">
        <f t="shared" si="8"/>
        <v>482</v>
      </c>
      <c r="AC64">
        <f t="shared" si="8"/>
        <v>522</v>
      </c>
      <c r="AD64">
        <f t="shared" si="8"/>
        <v>522</v>
      </c>
      <c r="AE64">
        <f t="shared" si="8"/>
        <v>522</v>
      </c>
      <c r="AF64">
        <f t="shared" si="8"/>
        <v>522</v>
      </c>
      <c r="AG64">
        <f t="shared" si="8"/>
        <v>522</v>
      </c>
      <c r="AH64">
        <f t="shared" si="8"/>
        <v>522</v>
      </c>
      <c r="AI64">
        <f t="shared" si="8"/>
        <v>522</v>
      </c>
    </row>
    <row r="65" spans="1:35" ht="14.25" x14ac:dyDescent="0.45">
      <c r="W65"/>
      <c r="X65" s="69">
        <f>SUM(X62:X64)</f>
        <v>3662.11</v>
      </c>
      <c r="Y65" s="69">
        <f t="shared" ref="Y65:AI65" si="9">SUM(Y62:Y64)</f>
        <v>3662.11</v>
      </c>
      <c r="Z65" s="69">
        <f t="shared" si="9"/>
        <v>3662.11</v>
      </c>
      <c r="AA65" s="69">
        <f t="shared" si="9"/>
        <v>3662.11</v>
      </c>
      <c r="AB65" s="69">
        <f t="shared" si="9"/>
        <v>3662.11</v>
      </c>
      <c r="AC65" s="69">
        <f t="shared" si="9"/>
        <v>3221.46</v>
      </c>
      <c r="AD65" s="69">
        <f t="shared" si="9"/>
        <v>3221.46</v>
      </c>
      <c r="AE65" s="69">
        <f t="shared" si="9"/>
        <v>1892.7</v>
      </c>
      <c r="AF65" s="69">
        <f t="shared" si="9"/>
        <v>1892.7</v>
      </c>
      <c r="AG65" s="69">
        <f t="shared" si="9"/>
        <v>1892.7</v>
      </c>
      <c r="AH65" s="69">
        <f t="shared" si="9"/>
        <v>1892.7</v>
      </c>
      <c r="AI65" s="69">
        <f t="shared" si="9"/>
        <v>1892.7</v>
      </c>
    </row>
    <row r="66" spans="1:35" ht="14.25" x14ac:dyDescent="0.45">
      <c r="W66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</row>
    <row r="67" spans="1:35" ht="14.25" x14ac:dyDescent="0.45">
      <c r="W67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</row>
    <row r="68" spans="1:35" ht="14.25" x14ac:dyDescent="0.45">
      <c r="W68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</row>
    <row r="69" spans="1:35" ht="14.25" x14ac:dyDescent="0.45">
      <c r="W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</row>
    <row r="71" spans="1:35" ht="14.45" customHeight="1" x14ac:dyDescent="0.45">
      <c r="A71" s="184" t="s">
        <v>201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61"/>
      <c r="U71"/>
      <c r="V71"/>
      <c r="W71"/>
      <c r="X71"/>
      <c r="Y71"/>
      <c r="Z71"/>
    </row>
    <row r="72" spans="1:35" ht="14.25" x14ac:dyDescent="0.45">
      <c r="A72" s="55"/>
      <c r="B72" s="57"/>
      <c r="C72" s="57"/>
      <c r="D72" s="57"/>
      <c r="E72" s="57"/>
      <c r="F72" s="59"/>
      <c r="G72" s="57"/>
      <c r="H72" s="62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5"/>
      <c r="U72"/>
      <c r="V72"/>
      <c r="W72"/>
      <c r="X72"/>
      <c r="Y72"/>
      <c r="Z72"/>
    </row>
    <row r="73" spans="1:35" ht="14.25" x14ac:dyDescent="0.45">
      <c r="A73" s="56" t="s">
        <v>202</v>
      </c>
      <c r="B73" s="56" t="s">
        <v>203</v>
      </c>
      <c r="C73" s="56" t="s">
        <v>204</v>
      </c>
      <c r="D73" s="56" t="s">
        <v>205</v>
      </c>
      <c r="E73" s="56" t="s">
        <v>206</v>
      </c>
      <c r="F73" s="60" t="s">
        <v>207</v>
      </c>
      <c r="G73" s="56" t="s">
        <v>208</v>
      </c>
      <c r="H73" s="63" t="s">
        <v>209</v>
      </c>
      <c r="I73" s="56" t="s">
        <v>210</v>
      </c>
      <c r="J73" s="56" t="s">
        <v>211</v>
      </c>
      <c r="K73" s="56" t="s">
        <v>212</v>
      </c>
      <c r="L73" s="56" t="s">
        <v>213</v>
      </c>
      <c r="M73" s="56" t="s">
        <v>214</v>
      </c>
      <c r="N73" s="56" t="s">
        <v>215</v>
      </c>
      <c r="O73" s="56" t="s">
        <v>216</v>
      </c>
      <c r="P73" s="56" t="s">
        <v>216</v>
      </c>
      <c r="Q73" s="56" t="s">
        <v>217</v>
      </c>
      <c r="R73" s="56" t="s">
        <v>218</v>
      </c>
      <c r="S73" s="56" t="s">
        <v>219</v>
      </c>
      <c r="T73" s="56" t="s">
        <v>220</v>
      </c>
      <c r="U73"/>
      <c r="V73"/>
      <c r="W73"/>
      <c r="X73"/>
      <c r="Y73"/>
      <c r="Z73"/>
    </row>
    <row r="74" spans="1:35" ht="14.25" x14ac:dyDescent="0.45">
      <c r="A74" s="83">
        <v>12033</v>
      </c>
      <c r="B74" s="73" t="s">
        <v>221</v>
      </c>
      <c r="C74" s="73" t="s">
        <v>222</v>
      </c>
      <c r="D74" s="73" t="s">
        <v>223</v>
      </c>
      <c r="E74" s="74">
        <v>45078</v>
      </c>
      <c r="F74" s="75">
        <v>51470</v>
      </c>
      <c r="G74" s="74">
        <v>51470</v>
      </c>
      <c r="H74" s="76" t="s">
        <v>224</v>
      </c>
      <c r="I74" s="73" t="s">
        <v>225</v>
      </c>
      <c r="J74" s="73" t="s">
        <v>226</v>
      </c>
      <c r="K74" s="73" t="s">
        <v>227</v>
      </c>
      <c r="L74" s="73" t="s">
        <v>227</v>
      </c>
      <c r="M74" s="73" t="s">
        <v>228</v>
      </c>
      <c r="N74" s="73">
        <v>40</v>
      </c>
      <c r="O74" s="73">
        <v>40</v>
      </c>
      <c r="P74" s="73">
        <v>0</v>
      </c>
      <c r="Q74" s="73" t="s">
        <v>229</v>
      </c>
      <c r="R74" s="73" t="s">
        <v>230</v>
      </c>
      <c r="S74" s="73">
        <v>40</v>
      </c>
      <c r="T74" s="83">
        <v>40</v>
      </c>
      <c r="U74"/>
      <c r="V74"/>
      <c r="W74"/>
      <c r="X74"/>
      <c r="Y74"/>
      <c r="Z74"/>
    </row>
    <row r="75" spans="1:35" ht="14.25" x14ac:dyDescent="0.45">
      <c r="A75" s="83">
        <v>12032</v>
      </c>
      <c r="B75" s="73" t="s">
        <v>116</v>
      </c>
      <c r="C75" s="73" t="s">
        <v>231</v>
      </c>
      <c r="D75" s="73" t="s">
        <v>232</v>
      </c>
      <c r="E75" s="74">
        <v>44713</v>
      </c>
      <c r="F75" s="75">
        <v>51591</v>
      </c>
      <c r="G75" s="75">
        <v>51560</v>
      </c>
      <c r="H75" s="76" t="s">
        <v>224</v>
      </c>
      <c r="I75" s="73" t="s">
        <v>225</v>
      </c>
      <c r="J75" s="73" t="s">
        <v>226</v>
      </c>
      <c r="K75" s="73" t="s">
        <v>227</v>
      </c>
      <c r="L75" s="73" t="s">
        <v>227</v>
      </c>
      <c r="M75" s="73" t="s">
        <v>228</v>
      </c>
      <c r="N75" s="73">
        <v>10</v>
      </c>
      <c r="O75" s="73">
        <v>10</v>
      </c>
      <c r="P75" s="73">
        <v>0</v>
      </c>
      <c r="Q75" s="73" t="s">
        <v>229</v>
      </c>
      <c r="R75" s="73" t="s">
        <v>230</v>
      </c>
      <c r="S75" s="73">
        <v>10</v>
      </c>
      <c r="T75" s="83">
        <v>10</v>
      </c>
      <c r="U75"/>
      <c r="V75"/>
      <c r="W75"/>
      <c r="X75"/>
      <c r="Y75"/>
      <c r="Z75"/>
    </row>
    <row r="76" spans="1:35" ht="14.25" x14ac:dyDescent="0.45">
      <c r="A76" s="83">
        <v>2836</v>
      </c>
      <c r="B76" s="73" t="s">
        <v>233</v>
      </c>
      <c r="C76" s="73" t="s">
        <v>234</v>
      </c>
      <c r="D76" s="73" t="s">
        <v>233</v>
      </c>
      <c r="E76" s="74">
        <v>45078</v>
      </c>
      <c r="F76" s="75">
        <v>49458</v>
      </c>
      <c r="G76" s="74">
        <v>49458</v>
      </c>
      <c r="H76" s="73" t="s">
        <v>235</v>
      </c>
      <c r="I76" s="73" t="s">
        <v>225</v>
      </c>
      <c r="J76" s="73" t="s">
        <v>226</v>
      </c>
      <c r="K76" s="73" t="s">
        <v>236</v>
      </c>
      <c r="L76" s="73" t="s">
        <v>236</v>
      </c>
      <c r="M76" s="73" t="s">
        <v>228</v>
      </c>
      <c r="N76" s="73">
        <v>14.5</v>
      </c>
      <c r="O76" s="73"/>
      <c r="P76" s="73">
        <v>0</v>
      </c>
      <c r="Q76" s="73" t="s">
        <v>229</v>
      </c>
      <c r="R76" s="73" t="s">
        <v>237</v>
      </c>
      <c r="S76" s="73">
        <v>14.5</v>
      </c>
      <c r="T76" s="83">
        <v>0</v>
      </c>
      <c r="U76"/>
      <c r="V76"/>
      <c r="W76"/>
      <c r="X76"/>
      <c r="Y76"/>
      <c r="Z76"/>
    </row>
  </sheetData>
  <autoFilter ref="A3:AP54" xr:uid="{F910DFD0-0C3F-4E14-B249-495CF3BA17C6}"/>
  <mergeCells count="2">
    <mergeCell ref="A71:S71"/>
    <mergeCell ref="I62:I64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0B09A-7A2A-4AB9-A59D-14C25ADB8A3B}">
  <dimension ref="A1:AK55"/>
  <sheetViews>
    <sheetView topLeftCell="B25" workbookViewId="0">
      <selection activeCell="I43" sqref="I43:I45"/>
    </sheetView>
  </sheetViews>
  <sheetFormatPr defaultColWidth="8.73046875" defaultRowHeight="13.15" x14ac:dyDescent="0.4"/>
  <cols>
    <col min="1" max="1" width="25.59765625" style="2" customWidth="1"/>
    <col min="2" max="2" width="16.1328125" style="1" customWidth="1"/>
    <col min="3" max="3" width="23.3984375" style="1" customWidth="1"/>
    <col min="4" max="4" width="40.59765625" style="1" customWidth="1"/>
    <col min="5" max="5" width="19.1328125" style="1" customWidth="1"/>
    <col min="6" max="6" width="25.59765625" style="1" customWidth="1"/>
    <col min="7" max="7" width="18.1328125" style="1" bestFit="1" customWidth="1"/>
    <col min="8" max="8" width="17.59765625" style="3" bestFit="1" customWidth="1"/>
    <col min="9" max="9" width="11.1328125" style="1" customWidth="1"/>
    <col min="10" max="10" width="14.59765625" style="1" bestFit="1" customWidth="1"/>
    <col min="11" max="15" width="14.59765625" style="1" customWidth="1"/>
    <col min="16" max="16" width="11.1328125" style="1" bestFit="1" customWidth="1"/>
    <col min="17" max="17" width="12.86328125" style="1" bestFit="1" customWidth="1"/>
    <col min="18" max="18" width="12.265625" style="1" bestFit="1" customWidth="1"/>
    <col min="19" max="19" width="9.265625" style="1" bestFit="1" customWidth="1"/>
    <col min="20" max="20" width="10.3984375" style="1" customWidth="1"/>
    <col min="21" max="22" width="9" style="1" bestFit="1" customWidth="1"/>
    <col min="23" max="23" width="12.1328125" style="1" customWidth="1"/>
    <col min="24" max="24" width="11.3984375" style="1" customWidth="1"/>
    <col min="25" max="25" width="10.3984375" style="1" customWidth="1"/>
    <col min="26" max="26" width="11" style="1" customWidth="1"/>
    <col min="27" max="28" width="10.3984375" style="1" customWidth="1"/>
    <col min="29" max="29" width="12.3984375" style="1" customWidth="1"/>
    <col min="30" max="30" width="15.59765625" style="1" bestFit="1" customWidth="1"/>
    <col min="31" max="38" width="10.59765625" style="1" customWidth="1"/>
    <col min="39" max="39" width="11.3984375" style="1" customWidth="1"/>
    <col min="40" max="42" width="10.59765625" style="1" customWidth="1"/>
    <col min="43" max="16384" width="8.73046875" style="1"/>
  </cols>
  <sheetData>
    <row r="1" spans="1:37" x14ac:dyDescent="0.4">
      <c r="A1" s="1"/>
      <c r="C1" s="2"/>
      <c r="H1" s="1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7" x14ac:dyDescent="0.4">
      <c r="A2" s="1"/>
      <c r="C2" s="2"/>
      <c r="H2" s="1"/>
      <c r="J2" s="3"/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X2" s="4" t="s">
        <v>10</v>
      </c>
      <c r="Y2" s="4" t="s">
        <v>11</v>
      </c>
      <c r="Z2" s="4" t="s">
        <v>12</v>
      </c>
      <c r="AA2" s="4" t="s">
        <v>13</v>
      </c>
      <c r="AB2" s="4" t="s">
        <v>14</v>
      </c>
      <c r="AC2" s="4" t="s">
        <v>15</v>
      </c>
      <c r="AD2" s="4" t="s">
        <v>16</v>
      </c>
      <c r="AE2" s="4" t="s">
        <v>17</v>
      </c>
      <c r="AF2" s="4" t="s">
        <v>18</v>
      </c>
      <c r="AG2" s="4" t="s">
        <v>19</v>
      </c>
      <c r="AH2" s="4" t="s">
        <v>20</v>
      </c>
      <c r="AI2" s="4" t="s">
        <v>21</v>
      </c>
    </row>
    <row r="3" spans="1:37" ht="85.5" x14ac:dyDescent="0.45">
      <c r="A3" s="5" t="s">
        <v>0</v>
      </c>
      <c r="B3" s="6" t="s">
        <v>1</v>
      </c>
      <c r="C3" s="7" t="s">
        <v>2</v>
      </c>
      <c r="D3" s="8" t="s">
        <v>3</v>
      </c>
      <c r="E3" s="8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4" t="s">
        <v>22</v>
      </c>
      <c r="L3" s="4" t="s">
        <v>22</v>
      </c>
      <c r="M3" s="4" t="s">
        <v>22</v>
      </c>
      <c r="N3" s="4" t="s">
        <v>22</v>
      </c>
      <c r="O3" s="4" t="s">
        <v>22</v>
      </c>
      <c r="P3" s="4" t="s">
        <v>22</v>
      </c>
      <c r="Q3" s="4" t="s">
        <v>22</v>
      </c>
      <c r="R3" s="4" t="s">
        <v>22</v>
      </c>
      <c r="S3" s="4" t="s">
        <v>22</v>
      </c>
      <c r="T3" s="4" t="s">
        <v>22</v>
      </c>
      <c r="U3" s="4" t="s">
        <v>22</v>
      </c>
      <c r="V3" s="4" t="s">
        <v>22</v>
      </c>
      <c r="X3" s="10" t="s">
        <v>23</v>
      </c>
      <c r="Y3" s="10" t="s">
        <v>23</v>
      </c>
      <c r="Z3" s="10" t="s">
        <v>23</v>
      </c>
      <c r="AA3" s="10" t="s">
        <v>23</v>
      </c>
      <c r="AB3" s="10" t="s">
        <v>23</v>
      </c>
      <c r="AC3" s="10" t="s">
        <v>23</v>
      </c>
      <c r="AD3" s="10" t="s">
        <v>23</v>
      </c>
      <c r="AE3" s="10" t="s">
        <v>23</v>
      </c>
      <c r="AF3" s="10" t="s">
        <v>23</v>
      </c>
      <c r="AG3" s="10" t="s">
        <v>23</v>
      </c>
      <c r="AH3" s="10" t="s">
        <v>23</v>
      </c>
      <c r="AI3" s="10" t="s">
        <v>23</v>
      </c>
    </row>
    <row r="4" spans="1:37" x14ac:dyDescent="0.4">
      <c r="A4" s="34" t="s">
        <v>24</v>
      </c>
      <c r="B4" s="79" t="s">
        <v>25</v>
      </c>
      <c r="C4" s="36"/>
      <c r="D4" s="27" t="s">
        <v>26</v>
      </c>
      <c r="E4" s="27" t="s">
        <v>27</v>
      </c>
      <c r="F4" s="28" t="s">
        <v>28</v>
      </c>
      <c r="G4" s="26">
        <v>20</v>
      </c>
      <c r="H4" s="29">
        <v>3</v>
      </c>
      <c r="I4" s="30">
        <v>42735</v>
      </c>
      <c r="J4" s="31">
        <v>46386</v>
      </c>
      <c r="K4" s="26">
        <v>20</v>
      </c>
      <c r="L4" s="26">
        <v>20</v>
      </c>
      <c r="M4" s="26">
        <v>20</v>
      </c>
      <c r="N4" s="26">
        <v>20</v>
      </c>
      <c r="O4" s="26">
        <v>20</v>
      </c>
      <c r="P4" s="26">
        <v>20</v>
      </c>
      <c r="Q4" s="26">
        <v>20</v>
      </c>
      <c r="R4" s="26">
        <v>20</v>
      </c>
      <c r="S4" s="26">
        <v>20</v>
      </c>
      <c r="T4" s="26">
        <v>20</v>
      </c>
      <c r="U4" s="26">
        <v>20</v>
      </c>
      <c r="V4" s="26">
        <v>20</v>
      </c>
      <c r="W4" s="71"/>
      <c r="X4" s="26">
        <v>20</v>
      </c>
      <c r="Y4" s="26">
        <v>20</v>
      </c>
      <c r="Z4" s="26">
        <v>20</v>
      </c>
      <c r="AA4" s="26">
        <v>20</v>
      </c>
      <c r="AB4" s="26">
        <v>20</v>
      </c>
      <c r="AC4" s="26">
        <v>20</v>
      </c>
      <c r="AD4" s="26">
        <v>20</v>
      </c>
      <c r="AE4" s="26">
        <v>20</v>
      </c>
      <c r="AF4" s="26">
        <v>20</v>
      </c>
      <c r="AG4" s="26">
        <v>20</v>
      </c>
      <c r="AH4" s="26">
        <v>20</v>
      </c>
      <c r="AI4" s="26">
        <v>20</v>
      </c>
      <c r="AK4" s="17"/>
    </row>
    <row r="5" spans="1:37" x14ac:dyDescent="0.4">
      <c r="A5" s="34" t="s">
        <v>24</v>
      </c>
      <c r="B5" s="79" t="s">
        <v>25</v>
      </c>
      <c r="C5" s="36"/>
      <c r="D5" s="27" t="s">
        <v>29</v>
      </c>
      <c r="E5" s="27" t="s">
        <v>30</v>
      </c>
      <c r="F5" s="28" t="s">
        <v>28</v>
      </c>
      <c r="G5" s="26">
        <v>2</v>
      </c>
      <c r="H5" s="29">
        <v>1</v>
      </c>
      <c r="I5" s="30">
        <v>43009</v>
      </c>
      <c r="J5" s="31">
        <v>46387</v>
      </c>
      <c r="K5" s="26">
        <v>2</v>
      </c>
      <c r="L5" s="26">
        <v>2</v>
      </c>
      <c r="M5" s="26">
        <v>2</v>
      </c>
      <c r="N5" s="26">
        <v>2</v>
      </c>
      <c r="O5" s="26">
        <v>2</v>
      </c>
      <c r="P5" s="26">
        <v>2</v>
      </c>
      <c r="Q5" s="26">
        <v>2</v>
      </c>
      <c r="R5" s="26">
        <v>2</v>
      </c>
      <c r="S5" s="26">
        <v>2</v>
      </c>
      <c r="T5" s="26">
        <v>2</v>
      </c>
      <c r="U5" s="26">
        <v>2</v>
      </c>
      <c r="V5" s="26">
        <v>2</v>
      </c>
      <c r="W5" s="71"/>
      <c r="X5" s="26">
        <v>2</v>
      </c>
      <c r="Y5" s="26">
        <v>2</v>
      </c>
      <c r="Z5" s="26">
        <v>2</v>
      </c>
      <c r="AA5" s="26">
        <v>2</v>
      </c>
      <c r="AB5" s="26">
        <v>2</v>
      </c>
      <c r="AC5" s="26">
        <v>2</v>
      </c>
      <c r="AD5" s="26">
        <v>2</v>
      </c>
      <c r="AE5" s="26">
        <v>2</v>
      </c>
      <c r="AF5" s="26">
        <v>2</v>
      </c>
      <c r="AG5" s="26">
        <v>2</v>
      </c>
      <c r="AH5" s="26">
        <v>2</v>
      </c>
      <c r="AI5" s="26">
        <v>2</v>
      </c>
      <c r="AK5" s="17"/>
    </row>
    <row r="6" spans="1:37" x14ac:dyDescent="0.4">
      <c r="A6" s="34" t="s">
        <v>31</v>
      </c>
      <c r="B6" s="79" t="s">
        <v>32</v>
      </c>
      <c r="C6" s="36"/>
      <c r="D6" s="27" t="s">
        <v>33</v>
      </c>
      <c r="E6" s="27" t="s">
        <v>34</v>
      </c>
      <c r="F6" s="28" t="s">
        <v>28</v>
      </c>
      <c r="G6" s="26">
        <v>26</v>
      </c>
      <c r="H6" s="29"/>
      <c r="I6" s="30">
        <v>43282</v>
      </c>
      <c r="J6" s="31">
        <v>45727</v>
      </c>
      <c r="K6" s="26">
        <v>26</v>
      </c>
      <c r="L6" s="26">
        <v>26</v>
      </c>
      <c r="M6" s="26">
        <v>26</v>
      </c>
      <c r="N6" s="26">
        <v>26</v>
      </c>
      <c r="O6" s="26">
        <v>26</v>
      </c>
      <c r="P6" s="26">
        <v>26</v>
      </c>
      <c r="Q6" s="26">
        <v>26</v>
      </c>
      <c r="R6" s="26">
        <v>26</v>
      </c>
      <c r="S6" s="26">
        <v>26</v>
      </c>
      <c r="T6" s="26">
        <v>26</v>
      </c>
      <c r="U6" s="26">
        <v>26</v>
      </c>
      <c r="V6" s="26">
        <v>26</v>
      </c>
      <c r="W6" s="71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17"/>
    </row>
    <row r="7" spans="1:37" x14ac:dyDescent="0.4">
      <c r="A7" s="34" t="s">
        <v>58</v>
      </c>
      <c r="B7" s="79" t="s">
        <v>25</v>
      </c>
      <c r="C7" s="36"/>
      <c r="D7" s="27" t="s">
        <v>59</v>
      </c>
      <c r="E7" s="27" t="s">
        <v>60</v>
      </c>
      <c r="F7" s="28" t="s">
        <v>28</v>
      </c>
      <c r="G7" s="26">
        <v>47</v>
      </c>
      <c r="H7" s="29">
        <v>1</v>
      </c>
      <c r="I7" s="30">
        <v>39282</v>
      </c>
      <c r="J7" s="31" t="s">
        <v>61</v>
      </c>
      <c r="K7" s="26">
        <v>47</v>
      </c>
      <c r="L7" s="26">
        <v>47</v>
      </c>
      <c r="M7" s="26">
        <v>47</v>
      </c>
      <c r="N7" s="26">
        <v>47</v>
      </c>
      <c r="O7" s="26">
        <v>47</v>
      </c>
      <c r="P7" s="26">
        <v>47</v>
      </c>
      <c r="Q7" s="26">
        <v>47</v>
      </c>
      <c r="R7" s="26">
        <v>47</v>
      </c>
      <c r="S7" s="26">
        <v>47</v>
      </c>
      <c r="T7" s="26">
        <v>47</v>
      </c>
      <c r="U7" s="26">
        <v>47</v>
      </c>
      <c r="V7" s="26">
        <v>47</v>
      </c>
      <c r="W7" s="71"/>
      <c r="X7" s="26">
        <v>47</v>
      </c>
      <c r="Y7" s="26">
        <v>47</v>
      </c>
      <c r="Z7" s="26">
        <v>47</v>
      </c>
      <c r="AA7" s="26">
        <v>47</v>
      </c>
      <c r="AB7" s="26">
        <v>47</v>
      </c>
      <c r="AC7" s="26">
        <v>47</v>
      </c>
      <c r="AD7" s="26">
        <v>47</v>
      </c>
      <c r="AE7" s="26">
        <v>47</v>
      </c>
      <c r="AF7" s="26">
        <v>47</v>
      </c>
      <c r="AG7" s="26">
        <v>47</v>
      </c>
      <c r="AH7" s="26">
        <v>47</v>
      </c>
      <c r="AI7" s="26">
        <v>47</v>
      </c>
      <c r="AK7" s="17"/>
    </row>
    <row r="8" spans="1:37" x14ac:dyDescent="0.4">
      <c r="A8" s="34" t="s">
        <v>58</v>
      </c>
      <c r="B8" s="79" t="s">
        <v>25</v>
      </c>
      <c r="C8" s="36"/>
      <c r="D8" s="27" t="s">
        <v>62</v>
      </c>
      <c r="E8" s="27" t="s">
        <v>63</v>
      </c>
      <c r="F8" s="28" t="s">
        <v>28</v>
      </c>
      <c r="G8" s="26">
        <v>47.11</v>
      </c>
      <c r="H8" s="29">
        <v>1</v>
      </c>
      <c r="I8" s="30">
        <v>39283</v>
      </c>
      <c r="J8" s="31" t="s">
        <v>61</v>
      </c>
      <c r="K8" s="26">
        <v>47.11</v>
      </c>
      <c r="L8" s="26">
        <v>47.11</v>
      </c>
      <c r="M8" s="26">
        <v>47.11</v>
      </c>
      <c r="N8" s="26">
        <v>47.11</v>
      </c>
      <c r="O8" s="26">
        <v>47.11</v>
      </c>
      <c r="P8" s="26">
        <v>47.11</v>
      </c>
      <c r="Q8" s="26">
        <v>47.11</v>
      </c>
      <c r="R8" s="26">
        <v>47.11</v>
      </c>
      <c r="S8" s="26">
        <v>47.11</v>
      </c>
      <c r="T8" s="26">
        <v>47.11</v>
      </c>
      <c r="U8" s="26">
        <v>47.11</v>
      </c>
      <c r="V8" s="26">
        <v>47.11</v>
      </c>
      <c r="W8" s="71"/>
      <c r="X8" s="26">
        <v>47.11</v>
      </c>
      <c r="Y8" s="26">
        <v>47.11</v>
      </c>
      <c r="Z8" s="26">
        <v>47.11</v>
      </c>
      <c r="AA8" s="26">
        <v>47.11</v>
      </c>
      <c r="AB8" s="26">
        <v>47.11</v>
      </c>
      <c r="AC8" s="26">
        <v>47.11</v>
      </c>
      <c r="AD8" s="26">
        <v>47.11</v>
      </c>
      <c r="AE8" s="26">
        <v>47.11</v>
      </c>
      <c r="AF8" s="26">
        <v>47.11</v>
      </c>
      <c r="AG8" s="26">
        <v>47.11</v>
      </c>
      <c r="AH8" s="26">
        <v>47.11</v>
      </c>
      <c r="AI8" s="26">
        <v>47.11</v>
      </c>
      <c r="AK8" s="17"/>
    </row>
    <row r="9" spans="1:37" x14ac:dyDescent="0.4">
      <c r="A9" s="34" t="s">
        <v>58</v>
      </c>
      <c r="B9" s="79" t="s">
        <v>25</v>
      </c>
      <c r="C9" s="36"/>
      <c r="D9" s="27" t="s">
        <v>64</v>
      </c>
      <c r="E9" s="27" t="s">
        <v>65</v>
      </c>
      <c r="F9" s="28" t="s">
        <v>28</v>
      </c>
      <c r="G9" s="26">
        <v>47.39</v>
      </c>
      <c r="H9" s="29">
        <v>1</v>
      </c>
      <c r="I9" s="30">
        <v>39280</v>
      </c>
      <c r="J9" s="31" t="s">
        <v>61</v>
      </c>
      <c r="K9" s="26">
        <v>47.39</v>
      </c>
      <c r="L9" s="26">
        <v>47.39</v>
      </c>
      <c r="M9" s="26">
        <v>47.39</v>
      </c>
      <c r="N9" s="26">
        <v>47.39</v>
      </c>
      <c r="O9" s="26">
        <v>47.39</v>
      </c>
      <c r="P9" s="26">
        <v>47.39</v>
      </c>
      <c r="Q9" s="26">
        <v>47.39</v>
      </c>
      <c r="R9" s="26">
        <v>47.39</v>
      </c>
      <c r="S9" s="26">
        <v>47.39</v>
      </c>
      <c r="T9" s="26">
        <v>47.39</v>
      </c>
      <c r="U9" s="26">
        <v>47.39</v>
      </c>
      <c r="V9" s="26">
        <v>47.39</v>
      </c>
      <c r="W9" s="71"/>
      <c r="X9" s="26">
        <v>47.39</v>
      </c>
      <c r="Y9" s="26">
        <v>47.39</v>
      </c>
      <c r="Z9" s="26">
        <v>47.39</v>
      </c>
      <c r="AA9" s="26">
        <v>47.39</v>
      </c>
      <c r="AB9" s="26">
        <v>47.39</v>
      </c>
      <c r="AC9" s="26">
        <v>47.39</v>
      </c>
      <c r="AD9" s="26">
        <v>47.39</v>
      </c>
      <c r="AE9" s="26">
        <v>47.39</v>
      </c>
      <c r="AF9" s="26">
        <v>47.39</v>
      </c>
      <c r="AG9" s="26">
        <v>47.39</v>
      </c>
      <c r="AH9" s="26">
        <v>47.39</v>
      </c>
      <c r="AI9" s="26">
        <v>47.39</v>
      </c>
      <c r="AK9" s="17"/>
    </row>
    <row r="10" spans="1:37" x14ac:dyDescent="0.4">
      <c r="A10" s="34" t="s">
        <v>66</v>
      </c>
      <c r="B10" s="79" t="s">
        <v>25</v>
      </c>
      <c r="C10" s="36"/>
      <c r="D10" s="27" t="s">
        <v>67</v>
      </c>
      <c r="E10" s="27" t="s">
        <v>68</v>
      </c>
      <c r="F10" s="28" t="s">
        <v>51</v>
      </c>
      <c r="G10" s="26">
        <v>47.2</v>
      </c>
      <c r="H10" s="29">
        <v>1</v>
      </c>
      <c r="I10" s="30">
        <v>40026</v>
      </c>
      <c r="J10" s="31" t="s">
        <v>61</v>
      </c>
      <c r="K10" s="26">
        <v>47.2</v>
      </c>
      <c r="L10" s="26">
        <v>47.2</v>
      </c>
      <c r="M10" s="26">
        <v>47.2</v>
      </c>
      <c r="N10" s="26">
        <v>47.2</v>
      </c>
      <c r="O10" s="26">
        <v>47.2</v>
      </c>
      <c r="P10" s="26">
        <v>47.2</v>
      </c>
      <c r="Q10" s="26">
        <v>47.2</v>
      </c>
      <c r="R10" s="26">
        <v>47.2</v>
      </c>
      <c r="S10" s="26">
        <v>47.2</v>
      </c>
      <c r="T10" s="26">
        <v>47.2</v>
      </c>
      <c r="U10" s="26">
        <v>47.2</v>
      </c>
      <c r="V10" s="26">
        <v>47.2</v>
      </c>
      <c r="W10" s="71"/>
      <c r="X10" s="26">
        <v>47.2</v>
      </c>
      <c r="Y10" s="26">
        <v>47.2</v>
      </c>
      <c r="Z10" s="26">
        <v>47.2</v>
      </c>
      <c r="AA10" s="26">
        <v>47.2</v>
      </c>
      <c r="AB10" s="26">
        <v>47.2</v>
      </c>
      <c r="AC10" s="26">
        <v>47.2</v>
      </c>
      <c r="AD10" s="26">
        <v>47.2</v>
      </c>
      <c r="AE10" s="26">
        <v>47.2</v>
      </c>
      <c r="AF10" s="26">
        <v>47.2</v>
      </c>
      <c r="AG10" s="26">
        <v>47.2</v>
      </c>
      <c r="AH10" s="26">
        <v>47.2</v>
      </c>
      <c r="AI10" s="26">
        <v>47.2</v>
      </c>
      <c r="AK10" s="17"/>
    </row>
    <row r="11" spans="1:37" x14ac:dyDescent="0.4">
      <c r="A11" s="34" t="s">
        <v>58</v>
      </c>
      <c r="B11" s="79" t="s">
        <v>25</v>
      </c>
      <c r="C11" s="36"/>
      <c r="D11" s="27" t="s">
        <v>69</v>
      </c>
      <c r="E11" s="27" t="s">
        <v>70</v>
      </c>
      <c r="F11" s="28" t="s">
        <v>28</v>
      </c>
      <c r="G11" s="26">
        <v>46</v>
      </c>
      <c r="H11" s="29">
        <v>1</v>
      </c>
      <c r="I11" s="30">
        <v>39282</v>
      </c>
      <c r="J11" s="31" t="s">
        <v>61</v>
      </c>
      <c r="K11" s="26">
        <v>46</v>
      </c>
      <c r="L11" s="26">
        <v>46</v>
      </c>
      <c r="M11" s="26">
        <v>46</v>
      </c>
      <c r="N11" s="26">
        <v>46</v>
      </c>
      <c r="O11" s="26">
        <v>46</v>
      </c>
      <c r="P11" s="26">
        <v>46</v>
      </c>
      <c r="Q11" s="26">
        <v>46</v>
      </c>
      <c r="R11" s="26">
        <v>46</v>
      </c>
      <c r="S11" s="26">
        <v>46</v>
      </c>
      <c r="T11" s="26">
        <v>46</v>
      </c>
      <c r="U11" s="26">
        <v>46</v>
      </c>
      <c r="V11" s="26">
        <v>46</v>
      </c>
      <c r="W11" s="71"/>
      <c r="X11" s="26">
        <v>46</v>
      </c>
      <c r="Y11" s="26">
        <v>46</v>
      </c>
      <c r="Z11" s="26">
        <v>46</v>
      </c>
      <c r="AA11" s="26">
        <v>46</v>
      </c>
      <c r="AB11" s="26">
        <v>46</v>
      </c>
      <c r="AC11" s="26">
        <v>46</v>
      </c>
      <c r="AD11" s="26">
        <v>46</v>
      </c>
      <c r="AE11" s="26">
        <v>46</v>
      </c>
      <c r="AF11" s="26">
        <v>46</v>
      </c>
      <c r="AG11" s="26">
        <v>46</v>
      </c>
      <c r="AH11" s="26">
        <v>46</v>
      </c>
      <c r="AI11" s="26">
        <v>46</v>
      </c>
      <c r="AK11" s="17"/>
    </row>
    <row r="12" spans="1:37" x14ac:dyDescent="0.4">
      <c r="A12" s="34" t="s">
        <v>71</v>
      </c>
      <c r="B12" s="79" t="s">
        <v>25</v>
      </c>
      <c r="C12" s="36" t="s">
        <v>72</v>
      </c>
      <c r="D12" s="27" t="s">
        <v>73</v>
      </c>
      <c r="E12" s="27" t="s">
        <v>74</v>
      </c>
      <c r="F12" s="28" t="s">
        <v>28</v>
      </c>
      <c r="G12" s="26">
        <v>10</v>
      </c>
      <c r="H12" s="29">
        <v>1</v>
      </c>
      <c r="I12" s="30">
        <v>42917</v>
      </c>
      <c r="J12" s="144">
        <v>46568</v>
      </c>
      <c r="K12" s="26">
        <v>10</v>
      </c>
      <c r="L12" s="26">
        <v>10</v>
      </c>
      <c r="M12" s="26">
        <v>10</v>
      </c>
      <c r="N12" s="26">
        <v>10</v>
      </c>
      <c r="O12" s="26">
        <v>10</v>
      </c>
      <c r="P12" s="26">
        <v>10</v>
      </c>
      <c r="Q12" s="26">
        <v>10</v>
      </c>
      <c r="R12" s="26">
        <v>10</v>
      </c>
      <c r="S12" s="26">
        <v>10</v>
      </c>
      <c r="T12" s="26">
        <v>10</v>
      </c>
      <c r="U12" s="26">
        <v>10</v>
      </c>
      <c r="V12" s="26">
        <v>10</v>
      </c>
      <c r="W12" s="71"/>
      <c r="X12" s="26">
        <v>10</v>
      </c>
      <c r="Y12" s="26">
        <v>10</v>
      </c>
      <c r="Z12" s="26">
        <v>10</v>
      </c>
      <c r="AA12" s="26">
        <v>10</v>
      </c>
      <c r="AB12" s="26">
        <v>10</v>
      </c>
      <c r="AC12" s="26">
        <v>10</v>
      </c>
      <c r="AD12" s="26">
        <v>10</v>
      </c>
      <c r="AE12" s="26">
        <v>10</v>
      </c>
      <c r="AF12" s="26">
        <v>10</v>
      </c>
      <c r="AG12" s="26">
        <v>10</v>
      </c>
      <c r="AH12" s="26">
        <v>10</v>
      </c>
      <c r="AI12" s="26">
        <v>10</v>
      </c>
      <c r="AK12" s="17"/>
    </row>
    <row r="13" spans="1:37" x14ac:dyDescent="0.4">
      <c r="A13" s="34" t="s">
        <v>71</v>
      </c>
      <c r="B13" s="79" t="s">
        <v>25</v>
      </c>
      <c r="C13" s="36" t="s">
        <v>72</v>
      </c>
      <c r="D13" s="27" t="s">
        <v>75</v>
      </c>
      <c r="E13" s="27" t="s">
        <v>76</v>
      </c>
      <c r="F13" s="28" t="s">
        <v>28</v>
      </c>
      <c r="G13" s="26">
        <v>10</v>
      </c>
      <c r="H13" s="29">
        <v>1</v>
      </c>
      <c r="I13" s="30">
        <v>42917</v>
      </c>
      <c r="J13" s="144">
        <v>46568</v>
      </c>
      <c r="K13" s="26">
        <v>10</v>
      </c>
      <c r="L13" s="26">
        <v>10</v>
      </c>
      <c r="M13" s="26">
        <v>10</v>
      </c>
      <c r="N13" s="26">
        <v>10</v>
      </c>
      <c r="O13" s="26">
        <v>10</v>
      </c>
      <c r="P13" s="26">
        <v>10</v>
      </c>
      <c r="Q13" s="26">
        <v>10</v>
      </c>
      <c r="R13" s="26">
        <v>10</v>
      </c>
      <c r="S13" s="26">
        <v>10</v>
      </c>
      <c r="T13" s="26">
        <v>10</v>
      </c>
      <c r="U13" s="26">
        <v>10</v>
      </c>
      <c r="V13" s="26">
        <v>10</v>
      </c>
      <c r="W13" s="71"/>
      <c r="X13" s="26">
        <v>10</v>
      </c>
      <c r="Y13" s="26">
        <v>10</v>
      </c>
      <c r="Z13" s="26">
        <v>10</v>
      </c>
      <c r="AA13" s="26">
        <v>10</v>
      </c>
      <c r="AB13" s="26">
        <v>10</v>
      </c>
      <c r="AC13" s="26">
        <v>10</v>
      </c>
      <c r="AD13" s="26">
        <v>10</v>
      </c>
      <c r="AE13" s="26">
        <v>10</v>
      </c>
      <c r="AF13" s="26">
        <v>10</v>
      </c>
      <c r="AG13" s="26">
        <v>10</v>
      </c>
      <c r="AH13" s="26">
        <v>10</v>
      </c>
      <c r="AI13" s="26">
        <v>10</v>
      </c>
      <c r="AK13" s="17"/>
    </row>
    <row r="14" spans="1:37" ht="14.25" x14ac:dyDescent="0.45">
      <c r="A14" s="34" t="s">
        <v>81</v>
      </c>
      <c r="B14" s="79" t="s">
        <v>25</v>
      </c>
      <c r="C14" s="36"/>
      <c r="D14" s="80" t="s">
        <v>82</v>
      </c>
      <c r="E14" s="32" t="s">
        <v>83</v>
      </c>
      <c r="F14" s="28" t="s">
        <v>28</v>
      </c>
      <c r="G14" s="26">
        <v>4.0199999999999996</v>
      </c>
      <c r="H14" s="29" t="s">
        <v>80</v>
      </c>
      <c r="I14" s="30">
        <v>32140</v>
      </c>
      <c r="J14" s="31">
        <v>46265.999988425923</v>
      </c>
      <c r="K14" s="26">
        <v>8.24</v>
      </c>
      <c r="L14" s="26">
        <v>4.37</v>
      </c>
      <c r="M14" s="26">
        <v>6.75</v>
      </c>
      <c r="N14" s="26">
        <v>13.66</v>
      </c>
      <c r="O14" s="26">
        <v>5.52</v>
      </c>
      <c r="P14" s="26">
        <v>6.54</v>
      </c>
      <c r="Q14" s="26">
        <v>6.62</v>
      </c>
      <c r="R14" s="26">
        <v>4.0199999999999996</v>
      </c>
      <c r="S14" s="26">
        <v>6.66</v>
      </c>
      <c r="T14" s="26">
        <v>8.2899999999999991</v>
      </c>
      <c r="U14" s="26">
        <v>3.91</v>
      </c>
      <c r="V14" s="26">
        <v>4.47</v>
      </c>
      <c r="W14" s="71"/>
      <c r="X14" s="26" t="s">
        <v>80</v>
      </c>
      <c r="Y14" s="26" t="s">
        <v>80</v>
      </c>
      <c r="Z14" s="26" t="s">
        <v>80</v>
      </c>
      <c r="AA14" s="26" t="s">
        <v>80</v>
      </c>
      <c r="AB14" s="26" t="s">
        <v>80</v>
      </c>
      <c r="AC14" s="26" t="s">
        <v>80</v>
      </c>
      <c r="AD14" s="26" t="s">
        <v>80</v>
      </c>
      <c r="AE14" s="26" t="s">
        <v>80</v>
      </c>
      <c r="AF14" s="26" t="s">
        <v>80</v>
      </c>
      <c r="AG14" s="26" t="s">
        <v>80</v>
      </c>
      <c r="AH14" s="26" t="s">
        <v>80</v>
      </c>
      <c r="AI14" s="26" t="s">
        <v>80</v>
      </c>
      <c r="AK14" s="17"/>
    </row>
    <row r="15" spans="1:37" x14ac:dyDescent="0.4">
      <c r="A15" s="82" t="s">
        <v>94</v>
      </c>
      <c r="B15" s="35" t="s">
        <v>25</v>
      </c>
      <c r="C15" s="36" t="s">
        <v>95</v>
      </c>
      <c r="D15" s="35" t="s">
        <v>96</v>
      </c>
      <c r="E15" s="32" t="s">
        <v>97</v>
      </c>
      <c r="F15" s="28" t="s">
        <v>28</v>
      </c>
      <c r="G15" s="26">
        <v>650</v>
      </c>
      <c r="H15" s="29">
        <v>1</v>
      </c>
      <c r="I15" s="30">
        <v>43983</v>
      </c>
      <c r="J15" s="31">
        <v>51287</v>
      </c>
      <c r="K15" s="26">
        <v>650</v>
      </c>
      <c r="L15" s="26">
        <v>650</v>
      </c>
      <c r="M15" s="26">
        <v>650</v>
      </c>
      <c r="N15" s="26">
        <v>650</v>
      </c>
      <c r="O15" s="26">
        <v>650</v>
      </c>
      <c r="P15" s="26">
        <v>650</v>
      </c>
      <c r="Q15" s="26">
        <v>650</v>
      </c>
      <c r="R15" s="26">
        <v>650</v>
      </c>
      <c r="S15" s="26">
        <v>650</v>
      </c>
      <c r="T15" s="26">
        <v>650</v>
      </c>
      <c r="U15" s="26">
        <v>650</v>
      </c>
      <c r="V15" s="26">
        <v>650</v>
      </c>
      <c r="W15" s="71"/>
      <c r="X15" s="26">
        <v>509</v>
      </c>
      <c r="Y15" s="26">
        <v>509</v>
      </c>
      <c r="Z15" s="26">
        <v>509</v>
      </c>
      <c r="AA15" s="26">
        <v>509</v>
      </c>
      <c r="AB15" s="26">
        <v>509</v>
      </c>
      <c r="AC15" s="26">
        <v>509</v>
      </c>
      <c r="AD15" s="26">
        <v>509</v>
      </c>
      <c r="AE15" s="26">
        <v>509</v>
      </c>
      <c r="AF15" s="26">
        <v>509</v>
      </c>
      <c r="AG15" s="26">
        <v>509</v>
      </c>
      <c r="AH15" s="26">
        <v>509</v>
      </c>
      <c r="AI15" s="26">
        <v>509</v>
      </c>
      <c r="AK15" s="17"/>
    </row>
    <row r="16" spans="1:37" x14ac:dyDescent="0.4">
      <c r="A16" s="82" t="s">
        <v>94</v>
      </c>
      <c r="B16" s="35" t="s">
        <v>25</v>
      </c>
      <c r="C16" s="36" t="s">
        <v>95</v>
      </c>
      <c r="D16" s="35" t="s">
        <v>98</v>
      </c>
      <c r="E16" s="32" t="s">
        <v>99</v>
      </c>
      <c r="F16" s="28" t="s">
        <v>28</v>
      </c>
      <c r="G16" s="26">
        <v>649</v>
      </c>
      <c r="H16" s="29">
        <v>1</v>
      </c>
      <c r="I16" s="30">
        <v>43952</v>
      </c>
      <c r="J16" s="31">
        <v>51256</v>
      </c>
      <c r="K16" s="26">
        <v>649</v>
      </c>
      <c r="L16" s="26">
        <v>649</v>
      </c>
      <c r="M16" s="26">
        <v>649</v>
      </c>
      <c r="N16" s="26">
        <v>649</v>
      </c>
      <c r="O16" s="26">
        <v>649</v>
      </c>
      <c r="P16" s="26">
        <v>649</v>
      </c>
      <c r="Q16" s="26">
        <v>649</v>
      </c>
      <c r="R16" s="26">
        <v>649</v>
      </c>
      <c r="S16" s="26">
        <v>649</v>
      </c>
      <c r="T16" s="26">
        <v>649</v>
      </c>
      <c r="U16" s="26">
        <v>649</v>
      </c>
      <c r="V16" s="26">
        <v>649</v>
      </c>
      <c r="W16" s="71"/>
      <c r="X16" s="26">
        <v>507</v>
      </c>
      <c r="Y16" s="26">
        <v>507</v>
      </c>
      <c r="Z16" s="26">
        <v>507</v>
      </c>
      <c r="AA16" s="26">
        <v>507</v>
      </c>
      <c r="AB16" s="26">
        <v>507</v>
      </c>
      <c r="AC16" s="26">
        <v>507</v>
      </c>
      <c r="AD16" s="26">
        <v>507</v>
      </c>
      <c r="AE16" s="26">
        <v>507</v>
      </c>
      <c r="AF16" s="26">
        <v>507</v>
      </c>
      <c r="AG16" s="26">
        <v>507</v>
      </c>
      <c r="AH16" s="26">
        <v>507</v>
      </c>
      <c r="AI16" s="26">
        <v>507</v>
      </c>
      <c r="AK16" s="17"/>
    </row>
    <row r="17" spans="1:37" x14ac:dyDescent="0.4">
      <c r="A17" s="82" t="s">
        <v>94</v>
      </c>
      <c r="B17" s="35" t="s">
        <v>25</v>
      </c>
      <c r="C17" s="36" t="s">
        <v>95</v>
      </c>
      <c r="D17" s="35" t="s">
        <v>100</v>
      </c>
      <c r="E17" s="32" t="s">
        <v>101</v>
      </c>
      <c r="F17" s="28" t="s">
        <v>28</v>
      </c>
      <c r="G17" s="26">
        <v>49</v>
      </c>
      <c r="H17" s="29">
        <v>1</v>
      </c>
      <c r="I17" s="30">
        <v>44013</v>
      </c>
      <c r="J17" s="31">
        <v>51317</v>
      </c>
      <c r="K17" s="26">
        <v>49</v>
      </c>
      <c r="L17" s="26">
        <v>49</v>
      </c>
      <c r="M17" s="26">
        <v>49</v>
      </c>
      <c r="N17" s="26">
        <v>49</v>
      </c>
      <c r="O17" s="26">
        <v>49</v>
      </c>
      <c r="P17" s="26">
        <v>49</v>
      </c>
      <c r="Q17" s="26">
        <v>49</v>
      </c>
      <c r="R17" s="26">
        <v>49</v>
      </c>
      <c r="S17" s="26">
        <v>49</v>
      </c>
      <c r="T17" s="26">
        <v>49</v>
      </c>
      <c r="U17" s="26">
        <v>49</v>
      </c>
      <c r="V17" s="26">
        <v>49</v>
      </c>
      <c r="W17" s="71"/>
      <c r="X17" s="26">
        <v>49</v>
      </c>
      <c r="Y17" s="26">
        <v>49</v>
      </c>
      <c r="Z17" s="26">
        <v>49</v>
      </c>
      <c r="AA17" s="26">
        <v>49</v>
      </c>
      <c r="AB17" s="26">
        <v>49</v>
      </c>
      <c r="AC17" s="26">
        <v>49</v>
      </c>
      <c r="AD17" s="26">
        <v>49</v>
      </c>
      <c r="AE17" s="26">
        <v>49</v>
      </c>
      <c r="AF17" s="26">
        <v>49</v>
      </c>
      <c r="AG17" s="26">
        <v>49</v>
      </c>
      <c r="AH17" s="26">
        <v>49</v>
      </c>
      <c r="AI17" s="26">
        <v>49</v>
      </c>
      <c r="AK17" s="17"/>
    </row>
    <row r="18" spans="1:37" x14ac:dyDescent="0.4">
      <c r="A18" s="82" t="s">
        <v>94</v>
      </c>
      <c r="B18" s="35" t="s">
        <v>25</v>
      </c>
      <c r="C18" s="36" t="s">
        <v>95</v>
      </c>
      <c r="D18" s="35" t="s">
        <v>100</v>
      </c>
      <c r="E18" s="32" t="s">
        <v>102</v>
      </c>
      <c r="F18" s="28" t="s">
        <v>28</v>
      </c>
      <c r="G18" s="26">
        <v>49</v>
      </c>
      <c r="H18" s="29">
        <v>1</v>
      </c>
      <c r="I18" s="30">
        <v>44013</v>
      </c>
      <c r="J18" s="31">
        <v>51317</v>
      </c>
      <c r="K18" s="26">
        <v>49</v>
      </c>
      <c r="L18" s="26">
        <v>49</v>
      </c>
      <c r="M18" s="26">
        <v>49</v>
      </c>
      <c r="N18" s="26">
        <v>49</v>
      </c>
      <c r="O18" s="26">
        <v>49</v>
      </c>
      <c r="P18" s="26">
        <v>49</v>
      </c>
      <c r="Q18" s="26">
        <v>49</v>
      </c>
      <c r="R18" s="26">
        <v>49</v>
      </c>
      <c r="S18" s="26">
        <v>49</v>
      </c>
      <c r="T18" s="26">
        <v>49</v>
      </c>
      <c r="U18" s="26">
        <v>49</v>
      </c>
      <c r="V18" s="26">
        <v>49</v>
      </c>
      <c r="W18" s="71"/>
      <c r="X18" s="26">
        <v>49</v>
      </c>
      <c r="Y18" s="26">
        <v>49</v>
      </c>
      <c r="Z18" s="26">
        <v>49</v>
      </c>
      <c r="AA18" s="26">
        <v>49</v>
      </c>
      <c r="AB18" s="26">
        <v>49</v>
      </c>
      <c r="AC18" s="26">
        <v>49</v>
      </c>
      <c r="AD18" s="26">
        <v>49</v>
      </c>
      <c r="AE18" s="26">
        <v>49</v>
      </c>
      <c r="AF18" s="26">
        <v>49</v>
      </c>
      <c r="AG18" s="26">
        <v>49</v>
      </c>
      <c r="AH18" s="26">
        <v>49</v>
      </c>
      <c r="AI18" s="26">
        <v>49</v>
      </c>
      <c r="AK18" s="17"/>
    </row>
    <row r="19" spans="1:37" x14ac:dyDescent="0.4">
      <c r="A19" s="82" t="s">
        <v>94</v>
      </c>
      <c r="B19" s="32" t="s">
        <v>25</v>
      </c>
      <c r="C19" s="36" t="s">
        <v>95</v>
      </c>
      <c r="D19" s="35" t="s">
        <v>103</v>
      </c>
      <c r="E19" s="32" t="s">
        <v>104</v>
      </c>
      <c r="F19" s="28" t="s">
        <v>28</v>
      </c>
      <c r="G19" s="26">
        <v>100</v>
      </c>
      <c r="H19" s="29">
        <v>3</v>
      </c>
      <c r="I19" s="30">
        <v>44197</v>
      </c>
      <c r="J19" s="31">
        <v>51501</v>
      </c>
      <c r="K19" s="26">
        <v>100</v>
      </c>
      <c r="L19" s="26">
        <v>100</v>
      </c>
      <c r="M19" s="26">
        <v>100</v>
      </c>
      <c r="N19" s="26">
        <v>100</v>
      </c>
      <c r="O19" s="26">
        <v>100</v>
      </c>
      <c r="P19" s="26">
        <v>100</v>
      </c>
      <c r="Q19" s="26">
        <v>100</v>
      </c>
      <c r="R19" s="26">
        <v>100</v>
      </c>
      <c r="S19" s="26">
        <v>100</v>
      </c>
      <c r="T19" s="26">
        <v>100</v>
      </c>
      <c r="U19" s="26">
        <v>100</v>
      </c>
      <c r="V19" s="26">
        <v>100</v>
      </c>
      <c r="W19" s="71"/>
      <c r="X19" s="26">
        <v>200</v>
      </c>
      <c r="Y19" s="26">
        <v>200</v>
      </c>
      <c r="Z19" s="26">
        <v>200</v>
      </c>
      <c r="AA19" s="26">
        <v>200</v>
      </c>
      <c r="AB19" s="26">
        <v>200</v>
      </c>
      <c r="AC19" s="26">
        <v>200</v>
      </c>
      <c r="AD19" s="26">
        <v>200</v>
      </c>
      <c r="AE19" s="26">
        <v>200</v>
      </c>
      <c r="AF19" s="26">
        <v>200</v>
      </c>
      <c r="AG19" s="26">
        <v>200</v>
      </c>
      <c r="AH19" s="26">
        <v>200</v>
      </c>
      <c r="AI19" s="26">
        <v>200</v>
      </c>
      <c r="AK19" s="17"/>
    </row>
    <row r="20" spans="1:37" x14ac:dyDescent="0.4">
      <c r="A20" s="34" t="s">
        <v>105</v>
      </c>
      <c r="B20" s="35" t="s">
        <v>25</v>
      </c>
      <c r="C20" s="36" t="s">
        <v>95</v>
      </c>
      <c r="D20" s="35" t="s">
        <v>106</v>
      </c>
      <c r="E20" s="32" t="s">
        <v>107</v>
      </c>
      <c r="F20" s="28" t="s">
        <v>51</v>
      </c>
      <c r="G20" s="26">
        <v>100</v>
      </c>
      <c r="H20" s="29">
        <v>3</v>
      </c>
      <c r="I20" s="85">
        <v>44378</v>
      </c>
      <c r="J20" s="31">
        <v>51591</v>
      </c>
      <c r="K20" s="26">
        <v>100</v>
      </c>
      <c r="L20" s="26">
        <v>100</v>
      </c>
      <c r="M20" s="26">
        <v>100</v>
      </c>
      <c r="N20" s="26">
        <v>100</v>
      </c>
      <c r="O20" s="26">
        <v>100</v>
      </c>
      <c r="P20" s="26">
        <v>100</v>
      </c>
      <c r="Q20" s="26">
        <v>100</v>
      </c>
      <c r="R20" s="26">
        <v>100</v>
      </c>
      <c r="S20" s="26">
        <v>100</v>
      </c>
      <c r="T20" s="26">
        <v>100</v>
      </c>
      <c r="U20" s="26">
        <v>100</v>
      </c>
      <c r="V20" s="26">
        <v>100</v>
      </c>
      <c r="W20" s="71"/>
      <c r="X20" s="26">
        <v>200</v>
      </c>
      <c r="Y20" s="26">
        <v>200</v>
      </c>
      <c r="Z20" s="26">
        <v>200</v>
      </c>
      <c r="AA20" s="26">
        <v>200</v>
      </c>
      <c r="AB20" s="26">
        <v>200</v>
      </c>
      <c r="AC20" s="26">
        <v>200</v>
      </c>
      <c r="AD20" s="26">
        <v>200</v>
      </c>
      <c r="AE20" s="26">
        <v>200</v>
      </c>
      <c r="AF20" s="26">
        <v>200</v>
      </c>
      <c r="AG20" s="26">
        <v>200</v>
      </c>
      <c r="AH20" s="26">
        <v>200</v>
      </c>
      <c r="AI20" s="26">
        <v>200</v>
      </c>
      <c r="AK20" s="17"/>
    </row>
    <row r="21" spans="1:37" x14ac:dyDescent="0.4">
      <c r="A21" s="34" t="s">
        <v>108</v>
      </c>
      <c r="B21" s="35" t="s">
        <v>25</v>
      </c>
      <c r="C21" s="36" t="s">
        <v>95</v>
      </c>
      <c r="D21" s="35" t="s">
        <v>110</v>
      </c>
      <c r="E21" s="32" t="s">
        <v>111</v>
      </c>
      <c r="F21" s="33" t="s">
        <v>51</v>
      </c>
      <c r="G21" s="26">
        <v>40</v>
      </c>
      <c r="H21" s="29">
        <v>3</v>
      </c>
      <c r="I21" s="85">
        <v>45078</v>
      </c>
      <c r="J21" s="144">
        <v>51470</v>
      </c>
      <c r="K21" s="26">
        <v>40</v>
      </c>
      <c r="L21" s="26">
        <v>40</v>
      </c>
      <c r="M21" s="26">
        <v>40</v>
      </c>
      <c r="N21" s="26">
        <v>40</v>
      </c>
      <c r="O21" s="26">
        <v>40</v>
      </c>
      <c r="P21" s="26">
        <v>40</v>
      </c>
      <c r="Q21" s="26">
        <v>40</v>
      </c>
      <c r="R21" s="26">
        <v>40</v>
      </c>
      <c r="S21" s="26">
        <v>40</v>
      </c>
      <c r="T21" s="26">
        <v>40</v>
      </c>
      <c r="U21" s="26">
        <v>40</v>
      </c>
      <c r="V21" s="26">
        <v>40</v>
      </c>
      <c r="W21" s="71"/>
      <c r="X21" s="26">
        <v>40</v>
      </c>
      <c r="Y21" s="26">
        <v>40</v>
      </c>
      <c r="Z21" s="26">
        <v>40</v>
      </c>
      <c r="AA21" s="26">
        <v>40</v>
      </c>
      <c r="AB21" s="26">
        <v>40</v>
      </c>
      <c r="AC21" s="26">
        <v>40</v>
      </c>
      <c r="AD21" s="26">
        <v>40</v>
      </c>
      <c r="AE21" s="26">
        <v>40</v>
      </c>
      <c r="AF21" s="26">
        <v>40</v>
      </c>
      <c r="AG21" s="26">
        <v>40</v>
      </c>
      <c r="AH21" s="26">
        <v>40</v>
      </c>
      <c r="AI21" s="26">
        <v>40</v>
      </c>
      <c r="AK21" s="17"/>
    </row>
    <row r="22" spans="1:37" x14ac:dyDescent="0.4">
      <c r="A22" s="34" t="s">
        <v>108</v>
      </c>
      <c r="B22" s="35" t="s">
        <v>25</v>
      </c>
      <c r="C22" s="36" t="s">
        <v>95</v>
      </c>
      <c r="D22" s="35" t="s">
        <v>112</v>
      </c>
      <c r="E22" s="32" t="s">
        <v>113</v>
      </c>
      <c r="F22" s="33" t="s">
        <v>51</v>
      </c>
      <c r="G22" s="26">
        <v>10</v>
      </c>
      <c r="H22" s="29">
        <v>3</v>
      </c>
      <c r="I22" s="85">
        <v>44287</v>
      </c>
      <c r="J22" s="31">
        <v>51470</v>
      </c>
      <c r="K22" s="26">
        <v>10</v>
      </c>
      <c r="L22" s="26">
        <v>10</v>
      </c>
      <c r="M22" s="26">
        <v>10</v>
      </c>
      <c r="N22" s="26">
        <v>10</v>
      </c>
      <c r="O22" s="26">
        <v>10</v>
      </c>
      <c r="P22" s="26">
        <v>10</v>
      </c>
      <c r="Q22" s="26">
        <v>10</v>
      </c>
      <c r="R22" s="26">
        <v>10</v>
      </c>
      <c r="S22" s="26">
        <v>10</v>
      </c>
      <c r="T22" s="26">
        <v>10</v>
      </c>
      <c r="U22" s="26">
        <v>10</v>
      </c>
      <c r="V22" s="26">
        <v>10</v>
      </c>
      <c r="W22" s="71"/>
      <c r="X22" s="26">
        <v>20</v>
      </c>
      <c r="Y22" s="26">
        <v>20</v>
      </c>
      <c r="Z22" s="26">
        <v>20</v>
      </c>
      <c r="AA22" s="26">
        <v>20</v>
      </c>
      <c r="AB22" s="26">
        <v>20</v>
      </c>
      <c r="AC22" s="26">
        <v>20</v>
      </c>
      <c r="AD22" s="26">
        <v>20</v>
      </c>
      <c r="AE22" s="26">
        <v>20</v>
      </c>
      <c r="AF22" s="26">
        <v>20</v>
      </c>
      <c r="AG22" s="26">
        <v>20</v>
      </c>
      <c r="AH22" s="26">
        <v>20</v>
      </c>
      <c r="AI22" s="26">
        <v>20</v>
      </c>
      <c r="AK22" s="17"/>
    </row>
    <row r="23" spans="1:37" x14ac:dyDescent="0.4">
      <c r="A23" s="34" t="s">
        <v>108</v>
      </c>
      <c r="B23" s="35" t="s">
        <v>25</v>
      </c>
      <c r="C23" s="36" t="s">
        <v>95</v>
      </c>
      <c r="D23" s="35" t="s">
        <v>114</v>
      </c>
      <c r="E23" s="32" t="s">
        <v>115</v>
      </c>
      <c r="F23" s="33" t="s">
        <v>51</v>
      </c>
      <c r="G23" s="26">
        <v>11</v>
      </c>
      <c r="H23" s="29">
        <v>3</v>
      </c>
      <c r="I23" s="85">
        <v>44348</v>
      </c>
      <c r="J23" s="31">
        <v>51501</v>
      </c>
      <c r="K23" s="26">
        <v>11</v>
      </c>
      <c r="L23" s="26">
        <v>11</v>
      </c>
      <c r="M23" s="26">
        <v>11</v>
      </c>
      <c r="N23" s="26">
        <v>11</v>
      </c>
      <c r="O23" s="26">
        <v>11</v>
      </c>
      <c r="P23" s="26">
        <v>11</v>
      </c>
      <c r="Q23" s="26">
        <v>11</v>
      </c>
      <c r="R23" s="26">
        <v>11</v>
      </c>
      <c r="S23" s="26">
        <v>11</v>
      </c>
      <c r="T23" s="26">
        <v>11</v>
      </c>
      <c r="U23" s="26">
        <v>11</v>
      </c>
      <c r="V23" s="26">
        <v>11</v>
      </c>
      <c r="W23" s="71"/>
      <c r="X23" s="26">
        <v>22</v>
      </c>
      <c r="Y23" s="26">
        <v>22</v>
      </c>
      <c r="Z23" s="26">
        <v>22</v>
      </c>
      <c r="AA23" s="26">
        <v>22</v>
      </c>
      <c r="AB23" s="26">
        <v>22</v>
      </c>
      <c r="AC23" s="26">
        <v>22</v>
      </c>
      <c r="AD23" s="26">
        <v>22</v>
      </c>
      <c r="AE23" s="26">
        <v>22</v>
      </c>
      <c r="AF23" s="26">
        <v>22</v>
      </c>
      <c r="AG23" s="26">
        <v>22</v>
      </c>
      <c r="AH23" s="26">
        <v>22</v>
      </c>
      <c r="AI23" s="26">
        <v>22</v>
      </c>
      <c r="AK23" s="17"/>
    </row>
    <row r="24" spans="1:37" x14ac:dyDescent="0.4">
      <c r="A24" s="34" t="s">
        <v>108</v>
      </c>
      <c r="B24" s="35" t="s">
        <v>25</v>
      </c>
      <c r="C24" s="36" t="s">
        <v>95</v>
      </c>
      <c r="D24" s="35" t="s">
        <v>116</v>
      </c>
      <c r="E24" s="32" t="s">
        <v>111</v>
      </c>
      <c r="F24" s="33" t="s">
        <v>51</v>
      </c>
      <c r="G24" s="26">
        <v>10</v>
      </c>
      <c r="H24" s="29">
        <v>3</v>
      </c>
      <c r="I24" s="85">
        <v>44713</v>
      </c>
      <c r="J24" s="31">
        <v>51591</v>
      </c>
      <c r="K24" s="26">
        <v>10</v>
      </c>
      <c r="L24" s="26">
        <v>10</v>
      </c>
      <c r="M24" s="26">
        <v>10</v>
      </c>
      <c r="N24" s="26">
        <v>10</v>
      </c>
      <c r="O24" s="26">
        <v>10</v>
      </c>
      <c r="P24" s="26">
        <v>10</v>
      </c>
      <c r="Q24" s="26">
        <v>10</v>
      </c>
      <c r="R24" s="26">
        <v>10</v>
      </c>
      <c r="S24" s="26">
        <v>10</v>
      </c>
      <c r="T24" s="26">
        <v>10</v>
      </c>
      <c r="U24" s="26">
        <v>10</v>
      </c>
      <c r="V24" s="26">
        <v>10</v>
      </c>
      <c r="W24" s="71"/>
      <c r="X24" s="26">
        <v>20</v>
      </c>
      <c r="Y24" s="26">
        <v>20</v>
      </c>
      <c r="Z24" s="26">
        <v>20</v>
      </c>
      <c r="AA24" s="26">
        <v>20</v>
      </c>
      <c r="AB24" s="26">
        <v>20</v>
      </c>
      <c r="AC24" s="26">
        <v>20</v>
      </c>
      <c r="AD24" s="26">
        <v>20</v>
      </c>
      <c r="AE24" s="26">
        <v>20</v>
      </c>
      <c r="AF24" s="26">
        <v>20</v>
      </c>
      <c r="AG24" s="26">
        <v>20</v>
      </c>
      <c r="AH24" s="26">
        <v>20</v>
      </c>
      <c r="AI24" s="26">
        <v>20</v>
      </c>
      <c r="AK24" s="17"/>
    </row>
    <row r="25" spans="1:37" x14ac:dyDescent="0.4">
      <c r="A25" s="162" t="s">
        <v>121</v>
      </c>
      <c r="B25" s="162" t="s">
        <v>25</v>
      </c>
      <c r="C25" s="163" t="s">
        <v>118</v>
      </c>
      <c r="D25" s="164" t="s">
        <v>122</v>
      </c>
      <c r="E25" s="162" t="s">
        <v>123</v>
      </c>
      <c r="F25" s="168" t="s">
        <v>51</v>
      </c>
      <c r="G25" s="166">
        <v>30.37</v>
      </c>
      <c r="H25" s="162" t="s">
        <v>124</v>
      </c>
      <c r="I25" s="169">
        <v>43831</v>
      </c>
      <c r="J25" s="169">
        <v>46386</v>
      </c>
      <c r="K25" s="26">
        <v>30.45</v>
      </c>
      <c r="L25" s="26">
        <v>29.25</v>
      </c>
      <c r="M25" s="26">
        <v>30.01</v>
      </c>
      <c r="N25" s="26">
        <v>30.41</v>
      </c>
      <c r="O25" s="26">
        <v>29.23</v>
      </c>
      <c r="P25" s="26">
        <v>30.45</v>
      </c>
      <c r="Q25" s="26">
        <v>30.51</v>
      </c>
      <c r="R25" s="26">
        <v>30.37</v>
      </c>
      <c r="S25" s="26">
        <v>30.31</v>
      </c>
      <c r="T25" s="26">
        <v>29.71</v>
      </c>
      <c r="U25" s="26">
        <v>30.43</v>
      </c>
      <c r="V25" s="26">
        <v>29.96</v>
      </c>
      <c r="W25" s="7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K25" s="17"/>
    </row>
    <row r="26" spans="1:37" ht="78.75" x14ac:dyDescent="0.4">
      <c r="A26" s="162" t="s">
        <v>125</v>
      </c>
      <c r="B26" s="162" t="s">
        <v>25</v>
      </c>
      <c r="C26" s="163" t="s">
        <v>126</v>
      </c>
      <c r="D26" s="164" t="s">
        <v>122</v>
      </c>
      <c r="E26" s="162" t="s">
        <v>127</v>
      </c>
      <c r="F26" s="168" t="s">
        <v>51</v>
      </c>
      <c r="G26" s="166">
        <v>17.21</v>
      </c>
      <c r="H26" s="162" t="s">
        <v>124</v>
      </c>
      <c r="I26" s="169">
        <v>44075</v>
      </c>
      <c r="J26" s="169">
        <v>46387</v>
      </c>
      <c r="K26" s="26">
        <v>15</v>
      </c>
      <c r="L26" s="26">
        <v>15</v>
      </c>
      <c r="M26" s="26">
        <v>15</v>
      </c>
      <c r="N26" s="26">
        <v>15</v>
      </c>
      <c r="O26" s="26">
        <v>15</v>
      </c>
      <c r="P26" s="26">
        <v>17.399999999999999</v>
      </c>
      <c r="Q26" s="26">
        <v>16.78</v>
      </c>
      <c r="R26" s="26">
        <v>17.21</v>
      </c>
      <c r="S26" s="26">
        <v>16.54</v>
      </c>
      <c r="T26" s="26">
        <v>14.84</v>
      </c>
      <c r="U26" s="26">
        <v>16.41</v>
      </c>
      <c r="V26" s="26">
        <v>17.48</v>
      </c>
      <c r="W26" s="71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K26" s="17"/>
    </row>
    <row r="27" spans="1:37" x14ac:dyDescent="0.4">
      <c r="A27" s="171" t="s">
        <v>238</v>
      </c>
      <c r="B27" s="171"/>
      <c r="C27" s="172" t="s">
        <v>239</v>
      </c>
      <c r="D27" s="173" t="s">
        <v>233</v>
      </c>
      <c r="E27" s="171" t="s">
        <v>111</v>
      </c>
      <c r="F27" s="177" t="s">
        <v>89</v>
      </c>
      <c r="G27" s="174"/>
      <c r="H27" s="171"/>
      <c r="I27" s="176">
        <v>45078</v>
      </c>
      <c r="J27" s="176">
        <v>49458</v>
      </c>
      <c r="K27" s="84">
        <v>11.97</v>
      </c>
      <c r="L27" s="84">
        <v>11.77</v>
      </c>
      <c r="M27" s="84">
        <v>11.42</v>
      </c>
      <c r="N27" s="84">
        <v>10.66</v>
      </c>
      <c r="O27" s="84">
        <v>11.57</v>
      </c>
      <c r="P27" s="84">
        <v>12.7</v>
      </c>
      <c r="Q27" s="84">
        <v>12.25</v>
      </c>
      <c r="R27" s="84">
        <v>12.56</v>
      </c>
      <c r="S27" s="84">
        <v>12.07</v>
      </c>
      <c r="T27" s="84">
        <v>10.83</v>
      </c>
      <c r="U27" s="84">
        <v>11.98</v>
      </c>
      <c r="V27" s="84">
        <v>12.75</v>
      </c>
      <c r="W27" s="71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K27" s="17"/>
    </row>
    <row r="28" spans="1:37" x14ac:dyDescent="0.4">
      <c r="A28" s="22" t="s">
        <v>240</v>
      </c>
      <c r="B28" s="21"/>
      <c r="C28" s="21"/>
      <c r="D28" s="23" t="s">
        <v>129</v>
      </c>
      <c r="E28" s="24" t="s">
        <v>132</v>
      </c>
      <c r="F28" s="25" t="s">
        <v>89</v>
      </c>
      <c r="G28" s="16"/>
      <c r="H28" s="18"/>
      <c r="I28" s="19">
        <v>45292</v>
      </c>
      <c r="J28" s="20">
        <v>45657</v>
      </c>
      <c r="K28" s="20"/>
      <c r="L28" s="20"/>
      <c r="M28" s="20"/>
      <c r="N28" s="20"/>
      <c r="O28" s="20"/>
      <c r="P28" s="20"/>
      <c r="Q28" s="20"/>
      <c r="R28" s="20"/>
      <c r="S28" s="20"/>
      <c r="T28" s="16"/>
      <c r="U28" s="16"/>
      <c r="V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" t="s">
        <v>80</v>
      </c>
      <c r="AK28" s="17"/>
    </row>
    <row r="29" spans="1:37" ht="14.25" x14ac:dyDescent="0.4">
      <c r="A29" s="37" t="s">
        <v>94</v>
      </c>
      <c r="B29" s="38" t="s">
        <v>25</v>
      </c>
      <c r="C29" s="39" t="s">
        <v>142</v>
      </c>
      <c r="D29" s="40" t="s">
        <v>143</v>
      </c>
      <c r="E29" s="41" t="s">
        <v>144</v>
      </c>
      <c r="F29" s="42" t="s">
        <v>28</v>
      </c>
      <c r="G29" s="43">
        <v>5</v>
      </c>
      <c r="H29" s="44"/>
      <c r="I29" s="45">
        <v>43040</v>
      </c>
      <c r="J29" s="45">
        <v>46872</v>
      </c>
      <c r="K29" s="159">
        <v>5</v>
      </c>
      <c r="L29" s="42">
        <v>5</v>
      </c>
      <c r="M29" s="42">
        <v>5</v>
      </c>
      <c r="N29" s="42">
        <v>5</v>
      </c>
      <c r="O29" s="42">
        <v>5</v>
      </c>
      <c r="P29" s="42">
        <v>5</v>
      </c>
      <c r="Q29" s="42">
        <v>5</v>
      </c>
      <c r="R29" s="42">
        <v>5</v>
      </c>
      <c r="S29" s="42">
        <v>5</v>
      </c>
      <c r="T29" s="42">
        <v>5</v>
      </c>
      <c r="U29" s="42">
        <v>5</v>
      </c>
      <c r="V29" s="42">
        <v>5</v>
      </c>
    </row>
    <row r="30" spans="1:37" ht="14.25" x14ac:dyDescent="0.4">
      <c r="A30" s="37" t="s">
        <v>94</v>
      </c>
      <c r="B30" s="38" t="s">
        <v>25</v>
      </c>
      <c r="C30" s="39" t="s">
        <v>142</v>
      </c>
      <c r="D30" s="40" t="s">
        <v>145</v>
      </c>
      <c r="E30" s="41" t="s">
        <v>146</v>
      </c>
      <c r="F30" s="42" t="s">
        <v>28</v>
      </c>
      <c r="G30" s="43">
        <v>5</v>
      </c>
      <c r="H30" s="44"/>
      <c r="I30" s="45">
        <v>43132</v>
      </c>
      <c r="J30" s="45">
        <v>46965</v>
      </c>
      <c r="K30" s="159">
        <v>5</v>
      </c>
      <c r="L30" s="159">
        <v>5</v>
      </c>
      <c r="M30" s="159">
        <v>5</v>
      </c>
      <c r="N30" s="159">
        <v>5</v>
      </c>
      <c r="O30" s="159">
        <v>5</v>
      </c>
      <c r="P30" s="159">
        <v>5</v>
      </c>
      <c r="Q30" s="159">
        <v>5</v>
      </c>
      <c r="R30" s="159">
        <v>5</v>
      </c>
      <c r="S30" s="159">
        <v>5</v>
      </c>
      <c r="T30" s="159">
        <v>5</v>
      </c>
      <c r="U30" s="159">
        <v>5</v>
      </c>
      <c r="V30" s="159">
        <v>5</v>
      </c>
    </row>
    <row r="31" spans="1:37" ht="14.25" x14ac:dyDescent="0.4">
      <c r="A31" s="37" t="s">
        <v>94</v>
      </c>
      <c r="B31" s="38" t="s">
        <v>25</v>
      </c>
      <c r="C31" s="39" t="s">
        <v>142</v>
      </c>
      <c r="D31" s="40" t="s">
        <v>147</v>
      </c>
      <c r="E31" s="41" t="s">
        <v>148</v>
      </c>
      <c r="F31" s="42" t="s">
        <v>28</v>
      </c>
      <c r="G31" s="43">
        <v>25</v>
      </c>
      <c r="H31" s="44"/>
      <c r="I31" s="45">
        <v>43556</v>
      </c>
      <c r="J31" s="45">
        <v>47208</v>
      </c>
      <c r="K31" s="159">
        <v>25</v>
      </c>
      <c r="L31" s="159">
        <v>25</v>
      </c>
      <c r="M31" s="159">
        <v>25</v>
      </c>
      <c r="N31" s="159">
        <v>25</v>
      </c>
      <c r="O31" s="159">
        <v>25</v>
      </c>
      <c r="P31" s="159">
        <v>25</v>
      </c>
      <c r="Q31" s="159">
        <v>25</v>
      </c>
      <c r="R31" s="159">
        <v>25</v>
      </c>
      <c r="S31" s="159">
        <v>25</v>
      </c>
      <c r="T31" s="159">
        <v>25</v>
      </c>
      <c r="U31" s="159">
        <v>25</v>
      </c>
      <c r="V31" s="159">
        <v>25</v>
      </c>
    </row>
    <row r="32" spans="1:37" ht="14.25" x14ac:dyDescent="0.4">
      <c r="A32" s="37" t="s">
        <v>94</v>
      </c>
      <c r="B32" s="38" t="s">
        <v>25</v>
      </c>
      <c r="C32" s="39" t="s">
        <v>142</v>
      </c>
      <c r="D32" s="40" t="s">
        <v>149</v>
      </c>
      <c r="E32" s="41" t="s">
        <v>150</v>
      </c>
      <c r="F32" s="42" t="s">
        <v>28</v>
      </c>
      <c r="G32" s="43">
        <v>15</v>
      </c>
      <c r="H32" s="44"/>
      <c r="I32" s="45">
        <v>43891</v>
      </c>
      <c r="J32" s="45">
        <v>11017</v>
      </c>
      <c r="K32" s="159">
        <v>15</v>
      </c>
      <c r="L32" s="159">
        <v>15</v>
      </c>
      <c r="M32" s="159">
        <v>15</v>
      </c>
      <c r="N32" s="159">
        <v>15</v>
      </c>
      <c r="O32" s="159">
        <v>15</v>
      </c>
      <c r="P32" s="159">
        <v>15</v>
      </c>
      <c r="Q32" s="159">
        <v>15</v>
      </c>
      <c r="R32" s="159">
        <v>15</v>
      </c>
      <c r="S32" s="159">
        <v>15</v>
      </c>
      <c r="T32" s="159">
        <v>15</v>
      </c>
      <c r="U32" s="159">
        <v>15</v>
      </c>
      <c r="V32" s="159">
        <v>15</v>
      </c>
    </row>
    <row r="33" spans="1:35" ht="14.25" x14ac:dyDescent="0.4">
      <c r="A33" s="37" t="s">
        <v>94</v>
      </c>
      <c r="B33" s="38" t="s">
        <v>25</v>
      </c>
      <c r="C33" s="39" t="s">
        <v>151</v>
      </c>
      <c r="D33" s="40" t="s">
        <v>152</v>
      </c>
      <c r="E33" s="41" t="s">
        <v>153</v>
      </c>
      <c r="F33" s="42" t="s">
        <v>28</v>
      </c>
      <c r="G33" s="43">
        <v>20</v>
      </c>
      <c r="H33" s="44"/>
      <c r="I33" s="45">
        <v>42705</v>
      </c>
      <c r="J33" s="45">
        <v>46507</v>
      </c>
      <c r="K33" s="159">
        <v>20</v>
      </c>
      <c r="L33" s="159">
        <v>20</v>
      </c>
      <c r="M33" s="159">
        <v>20</v>
      </c>
      <c r="N33" s="159">
        <v>20</v>
      </c>
      <c r="O33" s="159">
        <v>20</v>
      </c>
      <c r="P33" s="159">
        <v>20</v>
      </c>
      <c r="Q33" s="159">
        <v>20</v>
      </c>
      <c r="R33" s="159">
        <v>20</v>
      </c>
      <c r="S33" s="159">
        <v>20</v>
      </c>
      <c r="T33" s="159">
        <v>20</v>
      </c>
      <c r="U33" s="159">
        <v>20</v>
      </c>
      <c r="V33" s="159">
        <v>20</v>
      </c>
    </row>
    <row r="34" spans="1:35" ht="63.75" x14ac:dyDescent="0.4">
      <c r="A34" s="37" t="s">
        <v>190</v>
      </c>
      <c r="B34" s="38" t="s">
        <v>25</v>
      </c>
      <c r="C34" s="49" t="s">
        <v>191</v>
      </c>
      <c r="D34" s="40" t="s">
        <v>192</v>
      </c>
      <c r="E34" s="37" t="s">
        <v>132</v>
      </c>
      <c r="F34" s="38" t="s">
        <v>241</v>
      </c>
      <c r="G34" s="183">
        <v>0</v>
      </c>
      <c r="H34" s="40"/>
      <c r="I34" s="47">
        <v>45139</v>
      </c>
      <c r="J34" s="160">
        <v>48791</v>
      </c>
      <c r="K34" s="159">
        <v>4.5</v>
      </c>
      <c r="L34" s="159">
        <v>4.5</v>
      </c>
      <c r="M34" s="159">
        <v>4.5</v>
      </c>
      <c r="N34" s="159">
        <v>4.5</v>
      </c>
      <c r="O34" s="159">
        <v>4.5</v>
      </c>
      <c r="P34" s="159">
        <v>4.5</v>
      </c>
      <c r="Q34" s="159">
        <v>4.5</v>
      </c>
      <c r="R34" s="159">
        <v>4.5</v>
      </c>
      <c r="S34" s="159">
        <v>4.5</v>
      </c>
      <c r="T34" s="159">
        <v>4.5</v>
      </c>
      <c r="U34" s="159">
        <v>4.5</v>
      </c>
      <c r="V34" s="159">
        <v>4.5</v>
      </c>
    </row>
    <row r="35" spans="1:35" ht="63.75" x14ac:dyDescent="0.4">
      <c r="A35" s="37" t="s">
        <v>190</v>
      </c>
      <c r="B35" s="38" t="s">
        <v>25</v>
      </c>
      <c r="C35" s="49" t="s">
        <v>191</v>
      </c>
      <c r="D35" s="40" t="s">
        <v>193</v>
      </c>
      <c r="E35" s="37" t="s">
        <v>132</v>
      </c>
      <c r="F35" s="38" t="s">
        <v>241</v>
      </c>
      <c r="G35" s="183">
        <v>0</v>
      </c>
      <c r="H35" s="40"/>
      <c r="I35" s="47">
        <v>45139</v>
      </c>
      <c r="J35" s="160">
        <v>48791</v>
      </c>
      <c r="K35" s="159">
        <v>0.5</v>
      </c>
      <c r="L35" s="159">
        <v>0.5</v>
      </c>
      <c r="M35" s="159">
        <v>0.5</v>
      </c>
      <c r="N35" s="159">
        <v>0.5</v>
      </c>
      <c r="O35" s="159">
        <v>0.5</v>
      </c>
      <c r="P35" s="159">
        <v>0.5</v>
      </c>
      <c r="Q35" s="159">
        <v>0.5</v>
      </c>
      <c r="R35" s="159">
        <v>0.5</v>
      </c>
      <c r="S35" s="159">
        <v>0.5</v>
      </c>
      <c r="T35" s="159">
        <v>0.5</v>
      </c>
      <c r="U35" s="159">
        <v>0.5</v>
      </c>
      <c r="V35" s="159">
        <v>0.5</v>
      </c>
    </row>
    <row r="40" spans="1:35" x14ac:dyDescent="0.4">
      <c r="J40" s="64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35" ht="14.25" x14ac:dyDescent="0.45">
      <c r="J41" s="66" t="s">
        <v>194</v>
      </c>
      <c r="K41" s="65">
        <f>SUM(K$4:K$27)</f>
        <v>2036.3600000000001</v>
      </c>
      <c r="L41" s="65">
        <f t="shared" ref="L41:V41" si="0">SUM(L$4:L$27)</f>
        <v>2031.09</v>
      </c>
      <c r="M41" s="65">
        <f t="shared" si="0"/>
        <v>2033.88</v>
      </c>
      <c r="N41" s="65">
        <f t="shared" si="0"/>
        <v>2040.4300000000003</v>
      </c>
      <c r="O41" s="65">
        <f t="shared" si="0"/>
        <v>2032.02</v>
      </c>
      <c r="P41" s="65">
        <f t="shared" si="0"/>
        <v>2037.7900000000002</v>
      </c>
      <c r="Q41" s="65">
        <f t="shared" si="0"/>
        <v>2036.86</v>
      </c>
      <c r="R41" s="65">
        <f t="shared" si="0"/>
        <v>2034.86</v>
      </c>
      <c r="S41" s="65">
        <f t="shared" si="0"/>
        <v>2036.28</v>
      </c>
      <c r="T41" s="65">
        <f t="shared" si="0"/>
        <v>2034.37</v>
      </c>
      <c r="U41" s="65">
        <f t="shared" si="0"/>
        <v>2033.4300000000003</v>
      </c>
      <c r="V41" s="65">
        <f t="shared" si="0"/>
        <v>2035.3600000000001</v>
      </c>
      <c r="W41"/>
      <c r="X41" s="65">
        <f>SUM(X4:X33)</f>
        <v>1892.7</v>
      </c>
      <c r="Y41" s="65">
        <f t="shared" ref="Y41:AI41" si="1">SUM(Y4:Y33)</f>
        <v>1892.7</v>
      </c>
      <c r="Z41" s="65">
        <f t="shared" si="1"/>
        <v>1892.7</v>
      </c>
      <c r="AA41" s="65">
        <f t="shared" si="1"/>
        <v>1892.7</v>
      </c>
      <c r="AB41" s="65">
        <f t="shared" si="1"/>
        <v>1892.7</v>
      </c>
      <c r="AC41" s="65">
        <f t="shared" si="1"/>
        <v>1892.7</v>
      </c>
      <c r="AD41" s="65">
        <f t="shared" si="1"/>
        <v>1892.7</v>
      </c>
      <c r="AE41" s="65">
        <f t="shared" si="1"/>
        <v>1892.7</v>
      </c>
      <c r="AF41" s="65">
        <f t="shared" si="1"/>
        <v>1892.7</v>
      </c>
      <c r="AG41" s="65">
        <f t="shared" si="1"/>
        <v>1892.7</v>
      </c>
      <c r="AH41" s="65">
        <f t="shared" si="1"/>
        <v>1892.7</v>
      </c>
      <c r="AI41" s="65">
        <f t="shared" si="1"/>
        <v>1892.7</v>
      </c>
    </row>
    <row r="42" spans="1:35" ht="52.9" x14ac:dyDescent="0.45">
      <c r="J42" s="67" t="s">
        <v>244</v>
      </c>
      <c r="K42" s="78">
        <f>SUM(K$29:K$35)*1.076</f>
        <v>80.7</v>
      </c>
      <c r="L42" s="78">
        <f t="shared" ref="L42:V42" si="2">SUM(L$29:L$35)*1.076</f>
        <v>80.7</v>
      </c>
      <c r="M42" s="78">
        <f t="shared" si="2"/>
        <v>80.7</v>
      </c>
      <c r="N42" s="78">
        <f t="shared" si="2"/>
        <v>80.7</v>
      </c>
      <c r="O42" s="78">
        <f t="shared" si="2"/>
        <v>80.7</v>
      </c>
      <c r="P42" s="78">
        <f t="shared" si="2"/>
        <v>80.7</v>
      </c>
      <c r="Q42" s="78">
        <f t="shared" si="2"/>
        <v>80.7</v>
      </c>
      <c r="R42" s="78">
        <f t="shared" si="2"/>
        <v>80.7</v>
      </c>
      <c r="S42" s="78">
        <f t="shared" si="2"/>
        <v>80.7</v>
      </c>
      <c r="T42" s="78">
        <f t="shared" si="2"/>
        <v>80.7</v>
      </c>
      <c r="U42" s="78">
        <f t="shared" si="2"/>
        <v>80.7</v>
      </c>
      <c r="V42" s="78">
        <f t="shared" si="2"/>
        <v>80.7</v>
      </c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4.25" customHeight="1" x14ac:dyDescent="0.45">
      <c r="I43" s="185" t="s">
        <v>242</v>
      </c>
      <c r="J43" s="182" t="s">
        <v>28</v>
      </c>
      <c r="K43" s="181">
        <f>SUMIF($F$29:$F$35, $J$43,K$29:K$35)*1.076</f>
        <v>75.320000000000007</v>
      </c>
      <c r="L43" s="181">
        <f t="shared" ref="L43:V43" si="3">SUMIF($F$29:$F$35, $J$43,L$29:L$35)*1.076</f>
        <v>75.320000000000007</v>
      </c>
      <c r="M43" s="181">
        <f t="shared" si="3"/>
        <v>75.320000000000007</v>
      </c>
      <c r="N43" s="181">
        <f t="shared" si="3"/>
        <v>75.320000000000007</v>
      </c>
      <c r="O43" s="181">
        <f t="shared" si="3"/>
        <v>75.320000000000007</v>
      </c>
      <c r="P43" s="181">
        <f t="shared" si="3"/>
        <v>75.320000000000007</v>
      </c>
      <c r="Q43" s="181">
        <f t="shared" si="3"/>
        <v>75.320000000000007</v>
      </c>
      <c r="R43" s="181">
        <f t="shared" si="3"/>
        <v>75.320000000000007</v>
      </c>
      <c r="S43" s="181">
        <f t="shared" si="3"/>
        <v>75.320000000000007</v>
      </c>
      <c r="T43" s="181">
        <f t="shared" si="3"/>
        <v>75.320000000000007</v>
      </c>
      <c r="U43" s="181">
        <f t="shared" si="3"/>
        <v>75.320000000000007</v>
      </c>
      <c r="V43" s="181">
        <f t="shared" si="3"/>
        <v>75.320000000000007</v>
      </c>
      <c r="W43" s="68" t="s">
        <v>195</v>
      </c>
      <c r="X43" s="69">
        <f t="shared" ref="X43:AI43" si="4">SUMIF($H$4:$H$28, 1, X$4:X$28)</f>
        <v>1370.7</v>
      </c>
      <c r="Y43" s="69">
        <f t="shared" si="4"/>
        <v>1370.7</v>
      </c>
      <c r="Z43" s="69">
        <f t="shared" si="4"/>
        <v>1370.7</v>
      </c>
      <c r="AA43" s="69">
        <f t="shared" si="4"/>
        <v>1370.7</v>
      </c>
      <c r="AB43" s="69">
        <f t="shared" si="4"/>
        <v>1370.7</v>
      </c>
      <c r="AC43" s="69">
        <f t="shared" si="4"/>
        <v>1370.7</v>
      </c>
      <c r="AD43" s="69">
        <f t="shared" si="4"/>
        <v>1370.7</v>
      </c>
      <c r="AE43" s="69">
        <f t="shared" si="4"/>
        <v>1370.7</v>
      </c>
      <c r="AF43" s="69">
        <f t="shared" si="4"/>
        <v>1370.7</v>
      </c>
      <c r="AG43" s="69">
        <f t="shared" si="4"/>
        <v>1370.7</v>
      </c>
      <c r="AH43" s="69">
        <f t="shared" si="4"/>
        <v>1370.7</v>
      </c>
      <c r="AI43" s="69">
        <f t="shared" si="4"/>
        <v>1370.7</v>
      </c>
    </row>
    <row r="44" spans="1:35" ht="14.25" x14ac:dyDescent="0.45">
      <c r="I44" s="185"/>
      <c r="J44" s="182" t="s">
        <v>51</v>
      </c>
      <c r="K44" s="181">
        <f>SUMIF($F$29:$F$35, $J$44,K$29:K$35)*1.076</f>
        <v>0</v>
      </c>
      <c r="L44" s="181">
        <f t="shared" ref="L44:V44" si="5">SUMIF($F$29:$F$35, $J$44,L$29:L$35)*1.076</f>
        <v>0</v>
      </c>
      <c r="M44" s="181">
        <f t="shared" si="5"/>
        <v>0</v>
      </c>
      <c r="N44" s="181">
        <f t="shared" si="5"/>
        <v>0</v>
      </c>
      <c r="O44" s="181">
        <f t="shared" si="5"/>
        <v>0</v>
      </c>
      <c r="P44" s="181">
        <f t="shared" si="5"/>
        <v>0</v>
      </c>
      <c r="Q44" s="181">
        <f t="shared" si="5"/>
        <v>0</v>
      </c>
      <c r="R44" s="181">
        <f t="shared" si="5"/>
        <v>0</v>
      </c>
      <c r="S44" s="181">
        <f t="shared" si="5"/>
        <v>0</v>
      </c>
      <c r="T44" s="181">
        <f t="shared" si="5"/>
        <v>0</v>
      </c>
      <c r="U44" s="181">
        <f t="shared" si="5"/>
        <v>0</v>
      </c>
      <c r="V44" s="181">
        <f t="shared" si="5"/>
        <v>0</v>
      </c>
      <c r="W44" s="68" t="s">
        <v>198</v>
      </c>
      <c r="X44">
        <f>SUMIF($H$4:$H$25, 2, X$4:X$28)</f>
        <v>0</v>
      </c>
      <c r="Y44">
        <f t="shared" ref="Y44:AI44" si="6">SUMIF($H$4:$H$25, 2, Y$4:Y$28)</f>
        <v>0</v>
      </c>
      <c r="Z44">
        <f t="shared" si="6"/>
        <v>0</v>
      </c>
      <c r="AA44">
        <f t="shared" si="6"/>
        <v>0</v>
      </c>
      <c r="AB44">
        <f t="shared" si="6"/>
        <v>0</v>
      </c>
      <c r="AC44">
        <f t="shared" si="6"/>
        <v>0</v>
      </c>
      <c r="AD44">
        <f t="shared" si="6"/>
        <v>0</v>
      </c>
      <c r="AE44">
        <f t="shared" si="6"/>
        <v>0</v>
      </c>
      <c r="AF44">
        <f t="shared" si="6"/>
        <v>0</v>
      </c>
      <c r="AG44">
        <f t="shared" si="6"/>
        <v>0</v>
      </c>
      <c r="AH44">
        <f t="shared" si="6"/>
        <v>0</v>
      </c>
      <c r="AI44">
        <f t="shared" si="6"/>
        <v>0</v>
      </c>
    </row>
    <row r="45" spans="1:35" ht="14.45" customHeight="1" x14ac:dyDescent="0.45">
      <c r="I45" s="185"/>
      <c r="J45" s="182" t="s">
        <v>241</v>
      </c>
      <c r="K45" s="181">
        <f>SUMIF($F$29:$F$35, $J$45,K$29:K$35)*1.076</f>
        <v>5.3800000000000008</v>
      </c>
      <c r="L45" s="181">
        <f t="shared" ref="L45:V45" si="7">SUMIF($F$29:$F$35, $J$45,L$29:L$35)*1.076</f>
        <v>5.3800000000000008</v>
      </c>
      <c r="M45" s="181">
        <f t="shared" si="7"/>
        <v>5.3800000000000008</v>
      </c>
      <c r="N45" s="181">
        <f t="shared" si="7"/>
        <v>5.3800000000000008</v>
      </c>
      <c r="O45" s="181">
        <f t="shared" si="7"/>
        <v>5.3800000000000008</v>
      </c>
      <c r="P45" s="181">
        <f t="shared" si="7"/>
        <v>5.3800000000000008</v>
      </c>
      <c r="Q45" s="181">
        <f t="shared" si="7"/>
        <v>5.3800000000000008</v>
      </c>
      <c r="R45" s="181">
        <f t="shared" si="7"/>
        <v>5.3800000000000008</v>
      </c>
      <c r="S45" s="181">
        <f t="shared" si="7"/>
        <v>5.3800000000000008</v>
      </c>
      <c r="T45" s="181">
        <f t="shared" si="7"/>
        <v>5.3800000000000008</v>
      </c>
      <c r="U45" s="181">
        <f t="shared" si="7"/>
        <v>5.3800000000000008</v>
      </c>
      <c r="V45" s="181">
        <f t="shared" si="7"/>
        <v>5.3800000000000008</v>
      </c>
      <c r="W45" s="68" t="s">
        <v>199</v>
      </c>
      <c r="X45">
        <f>SUMIF($H$4:$H$28, 3, X$4:X$28)</f>
        <v>522</v>
      </c>
      <c r="Y45">
        <f t="shared" ref="Y45:AI45" si="8">SUMIF($H$4:$H$28, 3, Y$4:Y$28)</f>
        <v>522</v>
      </c>
      <c r="Z45">
        <f t="shared" si="8"/>
        <v>522</v>
      </c>
      <c r="AA45">
        <f t="shared" si="8"/>
        <v>522</v>
      </c>
      <c r="AB45">
        <f t="shared" si="8"/>
        <v>522</v>
      </c>
      <c r="AC45">
        <f t="shared" si="8"/>
        <v>522</v>
      </c>
      <c r="AD45">
        <f t="shared" si="8"/>
        <v>522</v>
      </c>
      <c r="AE45">
        <f t="shared" si="8"/>
        <v>522</v>
      </c>
      <c r="AF45">
        <f t="shared" si="8"/>
        <v>522</v>
      </c>
      <c r="AG45">
        <f t="shared" si="8"/>
        <v>522</v>
      </c>
      <c r="AH45">
        <f t="shared" si="8"/>
        <v>522</v>
      </c>
      <c r="AI45">
        <f t="shared" si="8"/>
        <v>522</v>
      </c>
    </row>
    <row r="46" spans="1:35" ht="14.25" x14ac:dyDescent="0.45">
      <c r="J46" s="67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/>
      <c r="X46" s="69">
        <f>SUM(X43:X45)</f>
        <v>1892.7</v>
      </c>
      <c r="Y46" s="69">
        <f t="shared" ref="Y46:AI46" si="9">SUM(Y43:Y45)</f>
        <v>1892.7</v>
      </c>
      <c r="Z46" s="69">
        <f t="shared" si="9"/>
        <v>1892.7</v>
      </c>
      <c r="AA46" s="69">
        <f t="shared" si="9"/>
        <v>1892.7</v>
      </c>
      <c r="AB46" s="69">
        <f t="shared" si="9"/>
        <v>1892.7</v>
      </c>
      <c r="AC46" s="69">
        <f t="shared" si="9"/>
        <v>1892.7</v>
      </c>
      <c r="AD46" s="69">
        <f t="shared" si="9"/>
        <v>1892.7</v>
      </c>
      <c r="AE46" s="69">
        <f t="shared" si="9"/>
        <v>1892.7</v>
      </c>
      <c r="AF46" s="69">
        <f t="shared" si="9"/>
        <v>1892.7</v>
      </c>
      <c r="AG46" s="69">
        <f t="shared" si="9"/>
        <v>1892.7</v>
      </c>
      <c r="AH46" s="69">
        <f t="shared" si="9"/>
        <v>1892.7</v>
      </c>
      <c r="AI46" s="69">
        <f t="shared" si="9"/>
        <v>1892.7</v>
      </c>
    </row>
    <row r="47" spans="1:35" ht="14.25" x14ac:dyDescent="0.45">
      <c r="J47" s="67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/>
      <c r="X47"/>
      <c r="Y47"/>
      <c r="Z47"/>
    </row>
    <row r="48" spans="1:35" ht="14.25" x14ac:dyDescent="0.45">
      <c r="W48"/>
      <c r="X48"/>
      <c r="Y48"/>
      <c r="Z48"/>
    </row>
    <row r="49" spans="1:26" ht="14.25" x14ac:dyDescent="0.45">
      <c r="A49" s="54"/>
      <c r="B49"/>
      <c r="C49"/>
      <c r="D49"/>
      <c r="E49"/>
      <c r="F49" s="58"/>
      <c r="G49"/>
      <c r="H49" s="61"/>
      <c r="I49"/>
      <c r="J49"/>
      <c r="K49"/>
      <c r="L49"/>
      <c r="M49"/>
      <c r="N49"/>
      <c r="W49"/>
      <c r="X49"/>
      <c r="Y49"/>
      <c r="Z49"/>
    </row>
    <row r="50" spans="1:26" ht="14.25" x14ac:dyDescent="0.45">
      <c r="A50" s="184" t="s">
        <v>201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61"/>
      <c r="U50"/>
      <c r="V50"/>
      <c r="W50"/>
      <c r="X50"/>
      <c r="Y50"/>
      <c r="Z50"/>
    </row>
    <row r="51" spans="1:26" ht="14.25" x14ac:dyDescent="0.45">
      <c r="A51" s="55"/>
      <c r="B51" s="57"/>
      <c r="C51" s="57"/>
      <c r="D51" s="57"/>
      <c r="E51" s="57"/>
      <c r="F51" s="59"/>
      <c r="G51" s="57"/>
      <c r="H51" s="62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5"/>
      <c r="U51"/>
      <c r="V51"/>
    </row>
    <row r="52" spans="1:26" ht="14.25" x14ac:dyDescent="0.45">
      <c r="A52" s="56" t="s">
        <v>202</v>
      </c>
      <c r="B52" s="56" t="s">
        <v>203</v>
      </c>
      <c r="C52" s="56" t="s">
        <v>204</v>
      </c>
      <c r="D52" s="56" t="s">
        <v>205</v>
      </c>
      <c r="E52" s="56" t="s">
        <v>206</v>
      </c>
      <c r="F52" s="60" t="s">
        <v>207</v>
      </c>
      <c r="G52" s="56" t="s">
        <v>208</v>
      </c>
      <c r="H52" s="63" t="s">
        <v>209</v>
      </c>
      <c r="I52" s="56" t="s">
        <v>210</v>
      </c>
      <c r="J52" s="56" t="s">
        <v>211</v>
      </c>
      <c r="K52" s="56" t="s">
        <v>212</v>
      </c>
      <c r="L52" s="56" t="s">
        <v>213</v>
      </c>
      <c r="M52" s="56" t="s">
        <v>214</v>
      </c>
      <c r="N52" s="56" t="s">
        <v>215</v>
      </c>
      <c r="O52" s="56" t="s">
        <v>216</v>
      </c>
      <c r="P52" s="56" t="s">
        <v>216</v>
      </c>
      <c r="Q52" s="56" t="s">
        <v>217</v>
      </c>
      <c r="R52" s="56" t="s">
        <v>218</v>
      </c>
      <c r="S52" s="56" t="s">
        <v>219</v>
      </c>
      <c r="T52" s="56" t="s">
        <v>220</v>
      </c>
      <c r="U52"/>
      <c r="V52"/>
    </row>
    <row r="53" spans="1:26" ht="14.25" x14ac:dyDescent="0.45">
      <c r="A53" s="83">
        <v>12033</v>
      </c>
      <c r="B53" s="73" t="s">
        <v>221</v>
      </c>
      <c r="C53" s="73" t="s">
        <v>222</v>
      </c>
      <c r="D53" s="73" t="s">
        <v>223</v>
      </c>
      <c r="E53" s="74">
        <v>45078</v>
      </c>
      <c r="F53" s="75">
        <v>51470</v>
      </c>
      <c r="G53" s="74">
        <v>51470</v>
      </c>
      <c r="H53" s="76" t="s">
        <v>224</v>
      </c>
      <c r="I53" s="73" t="s">
        <v>225</v>
      </c>
      <c r="J53" s="73" t="s">
        <v>226</v>
      </c>
      <c r="K53" s="73" t="s">
        <v>227</v>
      </c>
      <c r="L53" s="73" t="s">
        <v>227</v>
      </c>
      <c r="M53" s="73" t="s">
        <v>228</v>
      </c>
      <c r="N53" s="73">
        <v>40</v>
      </c>
      <c r="O53" s="73">
        <v>40</v>
      </c>
      <c r="P53" s="73">
        <v>0</v>
      </c>
      <c r="Q53" s="73" t="s">
        <v>229</v>
      </c>
      <c r="R53" s="73" t="s">
        <v>230</v>
      </c>
      <c r="S53" s="73">
        <v>40</v>
      </c>
      <c r="T53" s="83">
        <v>40</v>
      </c>
      <c r="U53"/>
      <c r="V53"/>
    </row>
    <row r="54" spans="1:26" ht="14.25" x14ac:dyDescent="0.45">
      <c r="A54" s="83">
        <v>12032</v>
      </c>
      <c r="B54" s="73" t="s">
        <v>116</v>
      </c>
      <c r="C54" s="73" t="s">
        <v>231</v>
      </c>
      <c r="D54" s="73" t="s">
        <v>232</v>
      </c>
      <c r="E54" s="74">
        <v>44713</v>
      </c>
      <c r="F54" s="75">
        <v>51591</v>
      </c>
      <c r="G54" s="75">
        <v>51560</v>
      </c>
      <c r="H54" s="76" t="s">
        <v>224</v>
      </c>
      <c r="I54" s="73" t="s">
        <v>225</v>
      </c>
      <c r="J54" s="73" t="s">
        <v>226</v>
      </c>
      <c r="K54" s="73" t="s">
        <v>227</v>
      </c>
      <c r="L54" s="73" t="s">
        <v>227</v>
      </c>
      <c r="M54" s="73" t="s">
        <v>228</v>
      </c>
      <c r="N54" s="73">
        <v>10</v>
      </c>
      <c r="O54" s="73">
        <v>10</v>
      </c>
      <c r="P54" s="73">
        <v>0</v>
      </c>
      <c r="Q54" s="73" t="s">
        <v>229</v>
      </c>
      <c r="R54" s="73" t="s">
        <v>230</v>
      </c>
      <c r="S54" s="73">
        <v>10</v>
      </c>
      <c r="T54" s="83">
        <v>10</v>
      </c>
      <c r="U54"/>
      <c r="V54"/>
    </row>
    <row r="55" spans="1:26" ht="14.25" x14ac:dyDescent="0.45">
      <c r="A55" s="83">
        <v>2836</v>
      </c>
      <c r="B55" s="73" t="s">
        <v>233</v>
      </c>
      <c r="C55" s="73" t="s">
        <v>234</v>
      </c>
      <c r="D55" s="73" t="s">
        <v>233</v>
      </c>
      <c r="E55" s="74">
        <v>45078</v>
      </c>
      <c r="F55" s="75">
        <v>49458</v>
      </c>
      <c r="G55" s="74">
        <v>49458</v>
      </c>
      <c r="H55" s="73" t="s">
        <v>235</v>
      </c>
      <c r="I55" s="73" t="s">
        <v>225</v>
      </c>
      <c r="J55" s="73" t="s">
        <v>226</v>
      </c>
      <c r="K55" s="73" t="s">
        <v>236</v>
      </c>
      <c r="L55" s="73" t="s">
        <v>236</v>
      </c>
      <c r="M55" s="73" t="s">
        <v>228</v>
      </c>
      <c r="N55" s="73">
        <v>14.5</v>
      </c>
      <c r="O55" s="73"/>
      <c r="P55" s="73">
        <v>0</v>
      </c>
      <c r="Q55" s="73" t="s">
        <v>229</v>
      </c>
      <c r="R55" s="73" t="s">
        <v>237</v>
      </c>
      <c r="S55" s="73">
        <v>14.5</v>
      </c>
      <c r="T55" s="83">
        <v>0</v>
      </c>
      <c r="U55"/>
      <c r="V55"/>
    </row>
  </sheetData>
  <autoFilter ref="A3:AP35" xr:uid="{F910DFD0-0C3F-4E14-B249-495CF3BA17C6}"/>
  <mergeCells count="2">
    <mergeCell ref="A50:S50"/>
    <mergeCell ref="I43:I4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F6564-04C8-407E-83CF-B833577E9A08}">
  <dimension ref="A1:S57"/>
  <sheetViews>
    <sheetView zoomScale="70" zoomScaleNormal="70" workbookViewId="0">
      <selection activeCell="J4" sqref="J4"/>
    </sheetView>
  </sheetViews>
  <sheetFormatPr defaultRowHeight="14.25" x14ac:dyDescent="0.45"/>
  <cols>
    <col min="1" max="1" width="28" bestFit="1" customWidth="1"/>
    <col min="2" max="2" width="24.46484375" customWidth="1"/>
    <col min="3" max="3" width="12" customWidth="1"/>
    <col min="4" max="8" width="10" customWidth="1"/>
    <col min="9" max="9" width="16.265625" bestFit="1" customWidth="1"/>
    <col min="10" max="10" width="9" bestFit="1" customWidth="1"/>
    <col min="11" max="14" width="10" customWidth="1"/>
    <col min="15" max="15" width="10.53125" customWidth="1"/>
    <col min="16" max="16" width="14.265625" customWidth="1"/>
    <col min="17" max="17" width="13.19921875" customWidth="1"/>
    <col min="18" max="18" width="13.46484375" customWidth="1"/>
    <col min="19" max="19" width="37.19921875" bestFit="1" customWidth="1"/>
  </cols>
  <sheetData>
    <row r="1" spans="1:18" x14ac:dyDescent="0.45">
      <c r="C1" s="242">
        <v>4</v>
      </c>
      <c r="D1" s="242">
        <v>5</v>
      </c>
      <c r="E1" s="242">
        <v>6</v>
      </c>
      <c r="F1" s="242">
        <v>7</v>
      </c>
      <c r="G1" s="242">
        <v>8</v>
      </c>
      <c r="H1" s="242">
        <v>9</v>
      </c>
      <c r="I1" s="242">
        <v>10</v>
      </c>
      <c r="J1" s="242">
        <v>11</v>
      </c>
      <c r="K1" s="242">
        <v>12</v>
      </c>
      <c r="L1" s="242">
        <v>13</v>
      </c>
      <c r="M1" s="242">
        <v>14</v>
      </c>
      <c r="N1" s="242">
        <v>15</v>
      </c>
      <c r="O1" s="242"/>
    </row>
    <row r="2" spans="1:18" ht="66" x14ac:dyDescent="0.45">
      <c r="A2" s="243" t="s">
        <v>249</v>
      </c>
      <c r="B2" s="243" t="s">
        <v>4</v>
      </c>
      <c r="C2" s="244" t="s">
        <v>296</v>
      </c>
      <c r="D2" s="244" t="s">
        <v>296</v>
      </c>
      <c r="E2" s="244" t="s">
        <v>296</v>
      </c>
      <c r="F2" s="244" t="s">
        <v>296</v>
      </c>
      <c r="G2" s="244" t="s">
        <v>296</v>
      </c>
      <c r="H2" s="244" t="s">
        <v>296</v>
      </c>
      <c r="I2" s="244" t="s">
        <v>296</v>
      </c>
      <c r="J2" s="244" t="s">
        <v>296</v>
      </c>
      <c r="K2" s="244" t="s">
        <v>296</v>
      </c>
      <c r="L2" s="244" t="s">
        <v>296</v>
      </c>
      <c r="M2" s="244" t="s">
        <v>296</v>
      </c>
      <c r="N2" s="244" t="s">
        <v>296</v>
      </c>
      <c r="O2" s="244" t="s">
        <v>297</v>
      </c>
      <c r="P2" s="245" t="s">
        <v>5</v>
      </c>
      <c r="Q2" s="246" t="s">
        <v>8</v>
      </c>
      <c r="R2" s="246" t="s">
        <v>9</v>
      </c>
    </row>
    <row r="3" spans="1:18" x14ac:dyDescent="0.45">
      <c r="C3" s="247" t="s">
        <v>298</v>
      </c>
      <c r="D3" s="247" t="s">
        <v>299</v>
      </c>
      <c r="E3" s="247" t="s">
        <v>300</v>
      </c>
      <c r="F3" s="247" t="s">
        <v>301</v>
      </c>
      <c r="G3" s="247" t="s">
        <v>14</v>
      </c>
      <c r="H3" s="248" t="s">
        <v>302</v>
      </c>
      <c r="I3" s="249" t="s">
        <v>303</v>
      </c>
      <c r="J3" s="250" t="s">
        <v>304</v>
      </c>
      <c r="K3" s="251" t="s">
        <v>305</v>
      </c>
      <c r="L3" s="250" t="s">
        <v>306</v>
      </c>
      <c r="M3" s="250" t="s">
        <v>307</v>
      </c>
      <c r="N3" s="252" t="s">
        <v>308</v>
      </c>
      <c r="O3" s="252"/>
      <c r="P3" s="253"/>
      <c r="Q3" s="254"/>
      <c r="R3" s="254"/>
    </row>
    <row r="4" spans="1:18" x14ac:dyDescent="0.45">
      <c r="A4" s="243"/>
      <c r="B4" s="243"/>
      <c r="C4" s="255">
        <f>SUM(C5:C17)+SUM(C25:C28)*1.09</f>
        <v>964.18880000000001</v>
      </c>
      <c r="D4" s="255">
        <f t="shared" ref="D4:G4" si="0">SUM(D5:D17)+SUM(D25:D28)*1.09</f>
        <v>1006.2302999999999</v>
      </c>
      <c r="E4" s="255">
        <f t="shared" si="0"/>
        <v>1005.5218</v>
      </c>
      <c r="F4" s="255">
        <f t="shared" si="0"/>
        <v>1010.2032</v>
      </c>
      <c r="G4" s="255">
        <f t="shared" si="0"/>
        <v>1018.651</v>
      </c>
      <c r="H4" s="255">
        <f>SUM(H5:H17)+SUM(H25:H28)*1.09</f>
        <v>1022.104</v>
      </c>
      <c r="I4" s="255">
        <f t="shared" ref="I4:N4" si="1">SUM(I5:I17)+SUM(I25:I28)*1.09</f>
        <v>1024.4375</v>
      </c>
      <c r="J4" s="255">
        <f t="shared" si="1"/>
        <v>1056.0349999999999</v>
      </c>
      <c r="K4" s="255">
        <f t="shared" si="1"/>
        <v>1057.0349999999999</v>
      </c>
      <c r="L4" s="255">
        <f t="shared" si="1"/>
        <v>1053.4829999999999</v>
      </c>
      <c r="M4" s="255">
        <f t="shared" si="1"/>
        <v>1042.85475</v>
      </c>
      <c r="N4" s="255">
        <f t="shared" si="1"/>
        <v>1040.739</v>
      </c>
      <c r="O4" s="255"/>
      <c r="P4" s="253"/>
      <c r="Q4" s="253"/>
      <c r="R4" s="253"/>
    </row>
    <row r="5" spans="1:18" x14ac:dyDescent="0.45">
      <c r="A5" s="256" t="s">
        <v>309</v>
      </c>
      <c r="B5" s="250" t="s">
        <v>310</v>
      </c>
      <c r="C5" s="257">
        <v>48.71</v>
      </c>
      <c r="D5" s="257">
        <v>48.71</v>
      </c>
      <c r="E5" s="257">
        <v>48.71</v>
      </c>
      <c r="F5" s="257">
        <v>48.71</v>
      </c>
      <c r="G5" s="257">
        <v>48.71</v>
      </c>
      <c r="H5" s="257">
        <v>48.71</v>
      </c>
      <c r="I5" s="257">
        <v>48.71</v>
      </c>
      <c r="J5" s="257">
        <v>48.71</v>
      </c>
      <c r="K5" s="257">
        <v>48.71</v>
      </c>
      <c r="L5" s="257">
        <v>48.71</v>
      </c>
      <c r="M5" s="257">
        <v>48.71</v>
      </c>
      <c r="N5" s="257">
        <v>48.71</v>
      </c>
      <c r="O5" s="257">
        <f>$J5</f>
        <v>48.71</v>
      </c>
      <c r="P5" s="250" t="s">
        <v>311</v>
      </c>
      <c r="Q5" s="258">
        <v>41760</v>
      </c>
      <c r="R5" s="258">
        <v>51135</v>
      </c>
    </row>
    <row r="6" spans="1:18" x14ac:dyDescent="0.45">
      <c r="A6" s="256">
        <v>152818</v>
      </c>
      <c r="B6" s="250" t="s">
        <v>312</v>
      </c>
      <c r="C6" s="257">
        <v>111.3</v>
      </c>
      <c r="D6" s="257">
        <v>111.3</v>
      </c>
      <c r="E6" s="257">
        <v>111.3</v>
      </c>
      <c r="F6" s="257">
        <v>111.3</v>
      </c>
      <c r="G6" s="257">
        <v>111.3</v>
      </c>
      <c r="H6" s="257">
        <v>111.3</v>
      </c>
      <c r="I6" s="257">
        <v>111.3</v>
      </c>
      <c r="J6" s="257">
        <v>111.3</v>
      </c>
      <c r="K6" s="257">
        <v>111.3</v>
      </c>
      <c r="L6" s="257">
        <v>111.3</v>
      </c>
      <c r="M6" s="257">
        <v>111.3</v>
      </c>
      <c r="N6" s="257">
        <v>111.3</v>
      </c>
      <c r="O6" s="257">
        <f t="shared" ref="O6:O28" si="2">$J6</f>
        <v>111.3</v>
      </c>
      <c r="P6" s="250" t="s">
        <v>311</v>
      </c>
      <c r="Q6" s="258">
        <v>42887</v>
      </c>
      <c r="R6" s="258">
        <v>50405</v>
      </c>
    </row>
    <row r="7" spans="1:18" x14ac:dyDescent="0.45">
      <c r="A7" s="256">
        <v>152818</v>
      </c>
      <c r="B7" s="250" t="s">
        <v>313</v>
      </c>
      <c r="C7" s="257">
        <v>112.7</v>
      </c>
      <c r="D7" s="257">
        <v>112.7</v>
      </c>
      <c r="E7" s="257">
        <v>112.7</v>
      </c>
      <c r="F7" s="257">
        <v>112.7</v>
      </c>
      <c r="G7" s="257">
        <v>112.7</v>
      </c>
      <c r="H7" s="257">
        <v>112.7</v>
      </c>
      <c r="I7" s="257">
        <v>112.7</v>
      </c>
      <c r="J7" s="257">
        <v>112.7</v>
      </c>
      <c r="K7" s="257">
        <v>112.7</v>
      </c>
      <c r="L7" s="257">
        <v>112.7</v>
      </c>
      <c r="M7" s="257">
        <v>112.7</v>
      </c>
      <c r="N7" s="257">
        <v>112.7</v>
      </c>
      <c r="O7" s="257">
        <f t="shared" si="2"/>
        <v>112.7</v>
      </c>
      <c r="P7" s="250" t="s">
        <v>311</v>
      </c>
      <c r="Q7" s="258">
        <v>42887</v>
      </c>
      <c r="R7" s="258">
        <v>50405</v>
      </c>
    </row>
    <row r="8" spans="1:18" x14ac:dyDescent="0.45">
      <c r="A8" s="256">
        <v>152818</v>
      </c>
      <c r="B8" s="259" t="s">
        <v>314</v>
      </c>
      <c r="C8" s="257">
        <v>112</v>
      </c>
      <c r="D8" s="257">
        <v>112</v>
      </c>
      <c r="E8" s="257">
        <v>112</v>
      </c>
      <c r="F8" s="257">
        <v>112</v>
      </c>
      <c r="G8" s="257">
        <v>112</v>
      </c>
      <c r="H8" s="257">
        <v>112</v>
      </c>
      <c r="I8" s="257">
        <v>112</v>
      </c>
      <c r="J8" s="257">
        <v>112</v>
      </c>
      <c r="K8" s="257">
        <v>112</v>
      </c>
      <c r="L8" s="257">
        <v>112</v>
      </c>
      <c r="M8" s="257">
        <v>112</v>
      </c>
      <c r="N8" s="257">
        <v>112</v>
      </c>
      <c r="O8" s="257">
        <f t="shared" si="2"/>
        <v>112</v>
      </c>
      <c r="P8" s="250" t="s">
        <v>311</v>
      </c>
      <c r="Q8" s="258">
        <v>42887</v>
      </c>
      <c r="R8" s="258">
        <v>50405</v>
      </c>
    </row>
    <row r="9" spans="1:18" x14ac:dyDescent="0.45">
      <c r="A9" s="256">
        <v>153042</v>
      </c>
      <c r="B9" s="259" t="s">
        <v>315</v>
      </c>
      <c r="C9" s="257">
        <v>10</v>
      </c>
      <c r="D9" s="257">
        <v>10</v>
      </c>
      <c r="E9" s="257">
        <v>10</v>
      </c>
      <c r="F9" s="257">
        <v>10</v>
      </c>
      <c r="G9" s="257">
        <v>10</v>
      </c>
      <c r="H9" s="257">
        <v>10</v>
      </c>
      <c r="I9" s="257">
        <v>10</v>
      </c>
      <c r="J9" s="257">
        <v>10</v>
      </c>
      <c r="K9" s="257">
        <v>10</v>
      </c>
      <c r="L9" s="257">
        <v>10</v>
      </c>
      <c r="M9" s="257">
        <v>10</v>
      </c>
      <c r="N9" s="257">
        <v>10</v>
      </c>
      <c r="O9" s="257">
        <f t="shared" si="2"/>
        <v>10</v>
      </c>
      <c r="P9" s="250" t="s">
        <v>311</v>
      </c>
      <c r="Q9" s="258" t="s">
        <v>316</v>
      </c>
      <c r="R9" s="258" t="s">
        <v>317</v>
      </c>
    </row>
    <row r="10" spans="1:18" x14ac:dyDescent="0.45">
      <c r="A10" s="256">
        <v>153042</v>
      </c>
      <c r="B10" s="259" t="s">
        <v>318</v>
      </c>
      <c r="C10" s="257">
        <v>10</v>
      </c>
      <c r="D10" s="257">
        <v>10</v>
      </c>
      <c r="E10" s="257">
        <v>10</v>
      </c>
      <c r="F10" s="257">
        <v>10</v>
      </c>
      <c r="G10" s="257">
        <v>10</v>
      </c>
      <c r="H10" s="257">
        <v>10</v>
      </c>
      <c r="I10" s="257">
        <v>10</v>
      </c>
      <c r="J10" s="257">
        <v>10</v>
      </c>
      <c r="K10" s="257">
        <v>10</v>
      </c>
      <c r="L10" s="257">
        <v>10</v>
      </c>
      <c r="M10" s="257">
        <v>10</v>
      </c>
      <c r="N10" s="257">
        <v>10</v>
      </c>
      <c r="O10" s="257">
        <f t="shared" si="2"/>
        <v>10</v>
      </c>
      <c r="P10" s="250" t="s">
        <v>311</v>
      </c>
      <c r="Q10" s="258" t="s">
        <v>316</v>
      </c>
      <c r="R10" s="258" t="s">
        <v>317</v>
      </c>
    </row>
    <row r="11" spans="1:18" x14ac:dyDescent="0.45">
      <c r="A11" s="256">
        <v>153042</v>
      </c>
      <c r="B11" s="259" t="s">
        <v>319</v>
      </c>
      <c r="C11" s="257">
        <v>10</v>
      </c>
      <c r="D11" s="257">
        <v>10</v>
      </c>
      <c r="E11" s="257">
        <v>10</v>
      </c>
      <c r="F11" s="257">
        <v>10</v>
      </c>
      <c r="G11" s="257">
        <v>10</v>
      </c>
      <c r="H11" s="257">
        <v>10</v>
      </c>
      <c r="I11" s="257">
        <v>10</v>
      </c>
      <c r="J11" s="257">
        <v>10</v>
      </c>
      <c r="K11" s="257">
        <v>10</v>
      </c>
      <c r="L11" s="257">
        <v>10</v>
      </c>
      <c r="M11" s="257">
        <v>10</v>
      </c>
      <c r="N11" s="257">
        <v>10</v>
      </c>
      <c r="O11" s="257">
        <f t="shared" si="2"/>
        <v>10</v>
      </c>
      <c r="P11" s="250" t="s">
        <v>311</v>
      </c>
      <c r="Q11" s="258" t="s">
        <v>316</v>
      </c>
      <c r="R11" s="258" t="s">
        <v>317</v>
      </c>
    </row>
    <row r="12" spans="1:18" x14ac:dyDescent="0.45">
      <c r="A12" s="256">
        <v>153041</v>
      </c>
      <c r="B12" s="259" t="s">
        <v>320</v>
      </c>
      <c r="C12" s="257">
        <v>7.5</v>
      </c>
      <c r="D12" s="257">
        <v>7.5</v>
      </c>
      <c r="E12" s="257">
        <v>7.5</v>
      </c>
      <c r="F12" s="257">
        <v>7.5</v>
      </c>
      <c r="G12" s="257">
        <v>7.5</v>
      </c>
      <c r="H12" s="257">
        <v>7.5</v>
      </c>
      <c r="I12" s="257">
        <v>7.5</v>
      </c>
      <c r="J12" s="257">
        <v>7.5</v>
      </c>
      <c r="K12" s="257">
        <v>7.5</v>
      </c>
      <c r="L12" s="257">
        <v>7.5</v>
      </c>
      <c r="M12" s="257">
        <v>7.5</v>
      </c>
      <c r="N12" s="257">
        <v>7.5</v>
      </c>
      <c r="O12" s="257">
        <f t="shared" si="2"/>
        <v>7.5</v>
      </c>
      <c r="P12" s="250" t="s">
        <v>311</v>
      </c>
      <c r="Q12" s="258" t="s">
        <v>321</v>
      </c>
      <c r="R12" s="258" t="s">
        <v>317</v>
      </c>
    </row>
    <row r="13" spans="1:18" x14ac:dyDescent="0.45">
      <c r="A13" s="256">
        <v>153047</v>
      </c>
      <c r="B13" s="259" t="s">
        <v>322</v>
      </c>
      <c r="C13" s="257">
        <v>1.05</v>
      </c>
      <c r="D13" s="257">
        <v>2.71</v>
      </c>
      <c r="E13" s="257">
        <v>1.62</v>
      </c>
      <c r="F13" s="257">
        <v>2.5299999999999998</v>
      </c>
      <c r="G13" s="257">
        <v>1.8</v>
      </c>
      <c r="H13" s="257">
        <v>1.22</v>
      </c>
      <c r="I13" s="257">
        <v>1.21</v>
      </c>
      <c r="J13" s="257">
        <v>0.9</v>
      </c>
      <c r="K13" s="257">
        <v>1.9</v>
      </c>
      <c r="L13" s="257">
        <v>3.58</v>
      </c>
      <c r="M13" s="257">
        <v>2.68</v>
      </c>
      <c r="N13" s="257">
        <v>1.3</v>
      </c>
      <c r="O13" s="257">
        <f t="shared" si="2"/>
        <v>0.9</v>
      </c>
      <c r="P13" s="250" t="s">
        <v>311</v>
      </c>
      <c r="Q13" s="258">
        <v>42887</v>
      </c>
      <c r="R13" s="258">
        <v>44714</v>
      </c>
    </row>
    <row r="14" spans="1:18" x14ac:dyDescent="0.45">
      <c r="A14" s="259">
        <v>152999</v>
      </c>
      <c r="B14" s="250" t="s">
        <v>323</v>
      </c>
      <c r="C14" s="257">
        <v>422</v>
      </c>
      <c r="D14" s="257">
        <v>422</v>
      </c>
      <c r="E14" s="257">
        <v>422</v>
      </c>
      <c r="F14" s="257">
        <v>422</v>
      </c>
      <c r="G14" s="257">
        <v>422</v>
      </c>
      <c r="H14" s="257">
        <v>422</v>
      </c>
      <c r="I14" s="257">
        <v>422</v>
      </c>
      <c r="J14" s="257">
        <v>422</v>
      </c>
      <c r="K14" s="257">
        <v>422</v>
      </c>
      <c r="L14" s="257">
        <v>422</v>
      </c>
      <c r="M14" s="257">
        <v>422</v>
      </c>
      <c r="N14" s="257">
        <v>422</v>
      </c>
      <c r="O14" s="257">
        <f t="shared" si="2"/>
        <v>422</v>
      </c>
      <c r="P14" s="250" t="s">
        <v>311</v>
      </c>
      <c r="Q14" s="258">
        <v>43435</v>
      </c>
      <c r="R14" s="258">
        <v>50678</v>
      </c>
    </row>
    <row r="15" spans="1:18" x14ac:dyDescent="0.45">
      <c r="A15" s="259">
        <v>152999</v>
      </c>
      <c r="B15" s="250" t="s">
        <v>324</v>
      </c>
      <c r="C15" s="257">
        <v>105.5</v>
      </c>
      <c r="D15" s="257">
        <v>105.5</v>
      </c>
      <c r="E15" s="257">
        <v>105.5</v>
      </c>
      <c r="F15" s="257">
        <v>105.5</v>
      </c>
      <c r="G15" s="257">
        <v>105.5</v>
      </c>
      <c r="H15" s="257">
        <v>105.5</v>
      </c>
      <c r="I15" s="257">
        <v>105.5</v>
      </c>
      <c r="J15" s="257">
        <v>105.5</v>
      </c>
      <c r="K15" s="257">
        <v>105.5</v>
      </c>
      <c r="L15" s="257">
        <v>105.5</v>
      </c>
      <c r="M15" s="257">
        <v>105.5</v>
      </c>
      <c r="N15" s="257">
        <v>105.5</v>
      </c>
      <c r="O15" s="257">
        <f t="shared" si="2"/>
        <v>105.5</v>
      </c>
      <c r="P15" s="250" t="s">
        <v>311</v>
      </c>
      <c r="Q15" s="258">
        <v>43435</v>
      </c>
      <c r="R15" s="258">
        <v>50678</v>
      </c>
    </row>
    <row r="16" spans="1:18" x14ac:dyDescent="0.45">
      <c r="A16" s="259" t="s">
        <v>325</v>
      </c>
      <c r="B16" s="250" t="s">
        <v>111</v>
      </c>
      <c r="C16" s="260"/>
      <c r="D16" s="260"/>
      <c r="E16" s="260"/>
      <c r="F16" s="260"/>
      <c r="G16" s="260"/>
      <c r="H16" s="260"/>
      <c r="I16" s="260"/>
      <c r="J16" s="260">
        <v>30</v>
      </c>
      <c r="K16" s="260">
        <v>30</v>
      </c>
      <c r="L16" s="260">
        <v>30</v>
      </c>
      <c r="M16" s="260">
        <v>30</v>
      </c>
      <c r="N16" s="261">
        <v>30</v>
      </c>
      <c r="O16" s="257">
        <f t="shared" si="2"/>
        <v>30</v>
      </c>
      <c r="P16" s="250" t="s">
        <v>311</v>
      </c>
      <c r="Q16" s="258">
        <v>44409</v>
      </c>
      <c r="R16" s="258" t="s">
        <v>158</v>
      </c>
    </row>
    <row r="17" spans="1:19" x14ac:dyDescent="0.45">
      <c r="A17" s="259" t="s">
        <v>326</v>
      </c>
      <c r="B17" s="250" t="s">
        <v>111</v>
      </c>
      <c r="C17" s="260"/>
      <c r="D17" s="260">
        <v>40</v>
      </c>
      <c r="E17" s="260">
        <v>40</v>
      </c>
      <c r="F17" s="260">
        <v>40</v>
      </c>
      <c r="G17" s="260">
        <v>40</v>
      </c>
      <c r="H17" s="260">
        <v>40</v>
      </c>
      <c r="I17" s="260">
        <v>40</v>
      </c>
      <c r="J17" s="260">
        <v>40</v>
      </c>
      <c r="K17" s="260">
        <v>40</v>
      </c>
      <c r="L17" s="260">
        <v>40</v>
      </c>
      <c r="M17" s="260">
        <v>40</v>
      </c>
      <c r="N17" s="261">
        <v>40</v>
      </c>
      <c r="O17" s="257">
        <f t="shared" si="2"/>
        <v>40</v>
      </c>
      <c r="P17" s="250" t="s">
        <v>311</v>
      </c>
      <c r="Q17" s="258">
        <v>44593</v>
      </c>
      <c r="R17" s="258" t="s">
        <v>158</v>
      </c>
    </row>
    <row r="18" spans="1:19" x14ac:dyDescent="0.45">
      <c r="A18" s="259" t="s">
        <v>327</v>
      </c>
      <c r="B18" s="250" t="s">
        <v>111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>
        <v>20</v>
      </c>
      <c r="N18" s="260">
        <v>20</v>
      </c>
      <c r="O18" s="257">
        <v>20</v>
      </c>
      <c r="P18" s="250" t="s">
        <v>311</v>
      </c>
      <c r="Q18" s="258">
        <v>44501</v>
      </c>
      <c r="R18" s="258" t="s">
        <v>158</v>
      </c>
      <c r="S18" t="s">
        <v>328</v>
      </c>
    </row>
    <row r="19" spans="1:19" x14ac:dyDescent="0.45">
      <c r="A19" s="259" t="s">
        <v>329</v>
      </c>
      <c r="B19" s="250" t="s">
        <v>111</v>
      </c>
      <c r="C19" s="260"/>
      <c r="D19" s="260"/>
      <c r="E19" s="260"/>
      <c r="F19" s="260"/>
      <c r="G19" s="260"/>
      <c r="H19" s="260">
        <v>47</v>
      </c>
      <c r="I19" s="260">
        <v>47</v>
      </c>
      <c r="J19" s="260">
        <v>47</v>
      </c>
      <c r="K19" s="260">
        <v>29</v>
      </c>
      <c r="L19" s="260">
        <v>47</v>
      </c>
      <c r="M19" s="260">
        <v>47</v>
      </c>
      <c r="N19" s="260">
        <v>47</v>
      </c>
      <c r="O19" s="260">
        <v>47</v>
      </c>
      <c r="P19" s="250" t="s">
        <v>330</v>
      </c>
      <c r="Q19" s="258">
        <v>44348</v>
      </c>
      <c r="R19" s="258">
        <v>46172</v>
      </c>
      <c r="S19" t="s">
        <v>331</v>
      </c>
    </row>
    <row r="20" spans="1:19" x14ac:dyDescent="0.45">
      <c r="A20" s="259" t="s">
        <v>332</v>
      </c>
      <c r="B20" s="250" t="s">
        <v>111</v>
      </c>
      <c r="C20" s="260"/>
      <c r="D20" s="260"/>
      <c r="E20" s="260"/>
      <c r="F20" s="260"/>
      <c r="G20" s="260"/>
      <c r="H20" s="260"/>
      <c r="I20" s="260">
        <v>25</v>
      </c>
      <c r="J20" s="260">
        <v>25</v>
      </c>
      <c r="K20" s="260">
        <v>25</v>
      </c>
      <c r="L20" s="260"/>
      <c r="M20" s="260"/>
      <c r="N20" s="261"/>
      <c r="O20" s="257"/>
      <c r="P20" s="250" t="s">
        <v>333</v>
      </c>
      <c r="Q20" s="258">
        <v>44378</v>
      </c>
      <c r="R20" s="258">
        <v>44469</v>
      </c>
    </row>
    <row r="21" spans="1:19" x14ac:dyDescent="0.45">
      <c r="A21" s="259" t="s">
        <v>334</v>
      </c>
      <c r="B21" s="250" t="s">
        <v>111</v>
      </c>
      <c r="C21" s="260"/>
      <c r="D21" s="260"/>
      <c r="E21" s="260"/>
      <c r="F21" s="260"/>
      <c r="G21" s="260"/>
      <c r="H21" s="260"/>
      <c r="I21" s="260">
        <v>37</v>
      </c>
      <c r="J21" s="260">
        <v>37</v>
      </c>
      <c r="K21" s="260">
        <v>37</v>
      </c>
      <c r="L21" s="260"/>
      <c r="M21" s="260"/>
      <c r="N21" s="261"/>
      <c r="O21" s="257"/>
      <c r="P21" s="250" t="s">
        <v>333</v>
      </c>
      <c r="Q21" s="258">
        <v>44378</v>
      </c>
      <c r="R21" s="258">
        <v>44469</v>
      </c>
    </row>
    <row r="22" spans="1:19" x14ac:dyDescent="0.45">
      <c r="A22" s="259" t="s">
        <v>335</v>
      </c>
      <c r="B22" s="250" t="s">
        <v>111</v>
      </c>
      <c r="C22" s="260"/>
      <c r="D22" s="260"/>
      <c r="E22" s="260"/>
      <c r="F22" s="260"/>
      <c r="G22" s="260"/>
      <c r="H22" s="260"/>
      <c r="I22" s="260"/>
      <c r="J22" s="260"/>
      <c r="K22" s="262">
        <v>50</v>
      </c>
      <c r="L22" s="262">
        <v>50</v>
      </c>
      <c r="M22" s="262">
        <v>50</v>
      </c>
      <c r="N22" s="262">
        <v>50</v>
      </c>
      <c r="O22" s="263">
        <v>50</v>
      </c>
      <c r="P22" s="250" t="s">
        <v>311</v>
      </c>
      <c r="Q22" s="258">
        <v>44440</v>
      </c>
      <c r="R22" s="258">
        <v>49918</v>
      </c>
      <c r="S22" t="s">
        <v>336</v>
      </c>
    </row>
    <row r="23" spans="1:19" x14ac:dyDescent="0.45">
      <c r="A23" s="259" t="s">
        <v>337</v>
      </c>
      <c r="B23" s="250" t="s">
        <v>111</v>
      </c>
      <c r="C23" s="260"/>
      <c r="D23" s="260"/>
      <c r="E23" s="260"/>
      <c r="F23" s="260"/>
      <c r="G23" s="260"/>
      <c r="H23" s="260"/>
      <c r="I23" s="260"/>
      <c r="J23" s="260"/>
      <c r="K23" s="262">
        <v>54</v>
      </c>
      <c r="L23" s="262">
        <v>54</v>
      </c>
      <c r="M23" s="262">
        <v>54</v>
      </c>
      <c r="N23" s="262">
        <v>54</v>
      </c>
      <c r="O23" s="263">
        <v>54</v>
      </c>
      <c r="P23" s="250" t="s">
        <v>311</v>
      </c>
      <c r="Q23" s="258">
        <v>44440</v>
      </c>
      <c r="R23" s="258">
        <v>49918</v>
      </c>
      <c r="S23" t="s">
        <v>336</v>
      </c>
    </row>
    <row r="24" spans="1:19" x14ac:dyDescent="0.45">
      <c r="A24" s="259" t="s">
        <v>338</v>
      </c>
      <c r="B24" s="250" t="s">
        <v>111</v>
      </c>
      <c r="C24" s="260"/>
      <c r="D24" s="260"/>
      <c r="E24" s="260"/>
      <c r="F24" s="260"/>
      <c r="G24" s="260"/>
      <c r="H24" s="260"/>
      <c r="I24" s="260"/>
      <c r="J24" s="264">
        <v>20</v>
      </c>
      <c r="K24" s="264">
        <v>20</v>
      </c>
      <c r="L24" s="264">
        <v>20</v>
      </c>
      <c r="M24" s="264">
        <v>20</v>
      </c>
      <c r="N24" s="262">
        <v>20</v>
      </c>
      <c r="O24" s="263">
        <v>20</v>
      </c>
      <c r="P24" s="250" t="s">
        <v>311</v>
      </c>
      <c r="Q24" s="258">
        <v>44409</v>
      </c>
      <c r="R24" s="258">
        <v>49887</v>
      </c>
      <c r="S24" t="s">
        <v>336</v>
      </c>
    </row>
    <row r="25" spans="1:19" x14ac:dyDescent="0.45">
      <c r="A25" s="259" t="s">
        <v>339</v>
      </c>
      <c r="B25" s="250" t="s">
        <v>340</v>
      </c>
      <c r="C25" s="260">
        <v>10</v>
      </c>
      <c r="D25" s="260">
        <v>10</v>
      </c>
      <c r="E25" s="260">
        <v>10</v>
      </c>
      <c r="F25" s="260">
        <v>12</v>
      </c>
      <c r="G25" s="260">
        <v>20</v>
      </c>
      <c r="H25" s="260">
        <v>20</v>
      </c>
      <c r="I25" s="260">
        <v>21</v>
      </c>
      <c r="J25" s="260">
        <v>21</v>
      </c>
      <c r="K25" s="260">
        <v>21</v>
      </c>
      <c r="L25" s="260">
        <v>20.5</v>
      </c>
      <c r="M25" s="260">
        <v>15</v>
      </c>
      <c r="N25" s="261">
        <v>15</v>
      </c>
      <c r="O25" s="257">
        <v>21</v>
      </c>
      <c r="P25" s="250" t="s">
        <v>311</v>
      </c>
      <c r="Q25" s="258">
        <v>44562</v>
      </c>
      <c r="R25" s="258">
        <v>44926</v>
      </c>
    </row>
    <row r="26" spans="1:19" x14ac:dyDescent="0.45">
      <c r="A26" s="259" t="s">
        <v>339</v>
      </c>
      <c r="B26" s="250" t="s">
        <v>341</v>
      </c>
      <c r="C26" s="260">
        <v>0.4</v>
      </c>
      <c r="D26" s="260">
        <v>0.6</v>
      </c>
      <c r="E26" s="260">
        <v>0.8</v>
      </c>
      <c r="F26" s="260">
        <v>1.4</v>
      </c>
      <c r="G26" s="260">
        <v>1</v>
      </c>
      <c r="H26" s="260">
        <v>2.6</v>
      </c>
      <c r="I26" s="260">
        <v>3</v>
      </c>
      <c r="J26" s="260">
        <v>4</v>
      </c>
      <c r="K26" s="260">
        <v>4</v>
      </c>
      <c r="L26" s="260">
        <v>1.8</v>
      </c>
      <c r="M26" s="260">
        <v>1</v>
      </c>
      <c r="N26" s="261">
        <v>1</v>
      </c>
      <c r="O26" s="257">
        <v>4</v>
      </c>
      <c r="P26" s="250" t="s">
        <v>311</v>
      </c>
      <c r="Q26" s="258">
        <v>44562</v>
      </c>
      <c r="R26" s="258">
        <v>44926</v>
      </c>
    </row>
    <row r="27" spans="1:19" x14ac:dyDescent="0.45">
      <c r="A27" s="259" t="s">
        <v>339</v>
      </c>
      <c r="B27" s="250" t="s">
        <v>342</v>
      </c>
      <c r="C27" s="260">
        <v>0.3</v>
      </c>
      <c r="D27" s="260">
        <v>0.45</v>
      </c>
      <c r="E27" s="260">
        <v>0.6</v>
      </c>
      <c r="F27" s="260">
        <v>1.05</v>
      </c>
      <c r="G27" s="260">
        <v>0.75</v>
      </c>
      <c r="H27" s="260">
        <v>1.95</v>
      </c>
      <c r="I27" s="260">
        <v>2.25</v>
      </c>
      <c r="J27" s="260">
        <v>3</v>
      </c>
      <c r="K27" s="260">
        <v>3</v>
      </c>
      <c r="L27" s="260">
        <v>1.35</v>
      </c>
      <c r="M27" s="260">
        <v>0.75</v>
      </c>
      <c r="N27" s="261">
        <v>0.75</v>
      </c>
      <c r="O27" s="257">
        <v>3</v>
      </c>
      <c r="P27" s="250" t="s">
        <v>311</v>
      </c>
      <c r="Q27" s="258">
        <v>44562</v>
      </c>
      <c r="R27" s="258">
        <v>44926</v>
      </c>
    </row>
    <row r="28" spans="1:19" x14ac:dyDescent="0.45">
      <c r="A28" s="259" t="s">
        <v>343</v>
      </c>
      <c r="B28" s="259" t="s">
        <v>344</v>
      </c>
      <c r="C28" s="260">
        <v>1.62</v>
      </c>
      <c r="D28" s="265">
        <v>1.62</v>
      </c>
      <c r="E28" s="265">
        <v>1.62</v>
      </c>
      <c r="F28" s="265">
        <v>2.0299999999999998</v>
      </c>
      <c r="G28" s="265">
        <v>3.15</v>
      </c>
      <c r="H28" s="265">
        <v>4.05</v>
      </c>
      <c r="I28" s="265">
        <v>4.5</v>
      </c>
      <c r="J28" s="265">
        <v>4.5</v>
      </c>
      <c r="K28" s="265">
        <v>4.5</v>
      </c>
      <c r="L28" s="265">
        <v>4.05</v>
      </c>
      <c r="M28" s="265">
        <v>2.0249999999999999</v>
      </c>
      <c r="N28" s="266">
        <v>1.35</v>
      </c>
      <c r="O28" s="257">
        <f t="shared" si="2"/>
        <v>4.5</v>
      </c>
      <c r="P28" s="250" t="s">
        <v>311</v>
      </c>
      <c r="Q28" s="267">
        <v>43466</v>
      </c>
      <c r="R28" s="249">
        <v>45657</v>
      </c>
    </row>
    <row r="29" spans="1:19" x14ac:dyDescent="0.45">
      <c r="I29" s="242" t="s">
        <v>345</v>
      </c>
      <c r="J29" s="268">
        <f>SUM(J5:J17, J25:J28)</f>
        <v>1053.1099999999999</v>
      </c>
    </row>
    <row r="30" spans="1:19" x14ac:dyDescent="0.45">
      <c r="I30" s="242" t="s">
        <v>346</v>
      </c>
      <c r="J30" s="268">
        <f>SUM(J5:J12, J14:J17, J28)</f>
        <v>1024.21</v>
      </c>
    </row>
    <row r="31" spans="1:19" x14ac:dyDescent="0.45">
      <c r="I31" s="242" t="s">
        <v>347</v>
      </c>
      <c r="J31" s="268">
        <f>SUM(J5:J12, J14:J17, J28)</f>
        <v>1024.21</v>
      </c>
    </row>
    <row r="34" spans="1:17" x14ac:dyDescent="0.45">
      <c r="C34" s="242">
        <v>2</v>
      </c>
      <c r="D34" s="242">
        <v>3</v>
      </c>
      <c r="E34" s="242">
        <v>4</v>
      </c>
      <c r="F34" s="242">
        <v>5</v>
      </c>
      <c r="G34" s="242">
        <v>6</v>
      </c>
      <c r="H34" s="242">
        <v>7</v>
      </c>
      <c r="I34" s="242">
        <v>8</v>
      </c>
      <c r="J34" s="242">
        <v>9</v>
      </c>
      <c r="K34" s="242">
        <v>10</v>
      </c>
      <c r="L34" s="242">
        <v>11</v>
      </c>
      <c r="M34" s="242">
        <v>12</v>
      </c>
      <c r="N34" s="242">
        <v>13</v>
      </c>
    </row>
    <row r="35" spans="1:17" ht="39.75" x14ac:dyDescent="0.45">
      <c r="A35" s="243" t="s">
        <v>249</v>
      </c>
      <c r="B35" s="243" t="s">
        <v>4</v>
      </c>
      <c r="C35" s="243" t="s">
        <v>348</v>
      </c>
      <c r="D35" s="243" t="s">
        <v>348</v>
      </c>
      <c r="E35" s="243" t="s">
        <v>348</v>
      </c>
      <c r="F35" s="243" t="s">
        <v>348</v>
      </c>
      <c r="G35" s="243" t="s">
        <v>348</v>
      </c>
      <c r="H35" s="243" t="s">
        <v>348</v>
      </c>
      <c r="I35" s="243" t="s">
        <v>348</v>
      </c>
      <c r="J35" s="243" t="s">
        <v>348</v>
      </c>
      <c r="K35" s="243" t="s">
        <v>348</v>
      </c>
      <c r="L35" s="243" t="s">
        <v>348</v>
      </c>
      <c r="M35" s="243" t="s">
        <v>348</v>
      </c>
      <c r="N35" s="243" t="s">
        <v>348</v>
      </c>
      <c r="O35" s="243" t="s">
        <v>250</v>
      </c>
      <c r="P35" s="246" t="s">
        <v>8</v>
      </c>
      <c r="Q35" s="246" t="s">
        <v>9</v>
      </c>
    </row>
    <row r="36" spans="1:17" x14ac:dyDescent="0.45">
      <c r="C36" s="247" t="s">
        <v>298</v>
      </c>
      <c r="D36" s="247" t="s">
        <v>299</v>
      </c>
      <c r="E36" s="247" t="s">
        <v>300</v>
      </c>
      <c r="F36" s="247" t="s">
        <v>301</v>
      </c>
      <c r="G36" s="247" t="s">
        <v>14</v>
      </c>
      <c r="H36" s="248" t="s">
        <v>302</v>
      </c>
      <c r="I36" s="249" t="s">
        <v>303</v>
      </c>
      <c r="J36" s="250" t="s">
        <v>304</v>
      </c>
      <c r="K36" s="251" t="s">
        <v>305</v>
      </c>
      <c r="L36" s="250" t="s">
        <v>306</v>
      </c>
      <c r="M36" s="250" t="s">
        <v>307</v>
      </c>
      <c r="N36" s="252" t="s">
        <v>308</v>
      </c>
      <c r="O36" s="253"/>
      <c r="P36" s="254"/>
      <c r="Q36" s="254"/>
    </row>
    <row r="37" spans="1:17" x14ac:dyDescent="0.45">
      <c r="A37" s="256" t="s">
        <v>309</v>
      </c>
      <c r="B37" s="250" t="s">
        <v>310</v>
      </c>
      <c r="C37" s="257">
        <v>48.71</v>
      </c>
      <c r="D37" s="257">
        <v>48.71</v>
      </c>
      <c r="E37" s="257">
        <v>48.71</v>
      </c>
      <c r="F37" s="257">
        <v>48.71</v>
      </c>
      <c r="G37" s="257">
        <v>48.71</v>
      </c>
      <c r="H37" s="257">
        <v>48.71</v>
      </c>
      <c r="I37" s="257">
        <v>48.71</v>
      </c>
      <c r="J37" s="257">
        <v>48.71</v>
      </c>
      <c r="K37" s="257">
        <v>48.71</v>
      </c>
      <c r="L37" s="257">
        <v>48.71</v>
      </c>
      <c r="M37" s="257">
        <v>48.71</v>
      </c>
      <c r="N37" s="257">
        <v>48.71</v>
      </c>
      <c r="O37" s="269">
        <v>1</v>
      </c>
      <c r="P37" s="258">
        <v>41760</v>
      </c>
      <c r="Q37" s="258">
        <v>51135</v>
      </c>
    </row>
    <row r="38" spans="1:17" x14ac:dyDescent="0.45">
      <c r="A38" s="256">
        <v>152818</v>
      </c>
      <c r="B38" s="250" t="s">
        <v>312</v>
      </c>
      <c r="C38" s="257">
        <v>111.3</v>
      </c>
      <c r="D38" s="257">
        <v>111.3</v>
      </c>
      <c r="E38" s="257">
        <v>111.3</v>
      </c>
      <c r="F38" s="257">
        <v>111.3</v>
      </c>
      <c r="G38" s="257">
        <v>111.3</v>
      </c>
      <c r="H38" s="257">
        <v>111.3</v>
      </c>
      <c r="I38" s="257">
        <v>111.3</v>
      </c>
      <c r="J38" s="257">
        <v>111.3</v>
      </c>
      <c r="K38" s="257">
        <v>111.3</v>
      </c>
      <c r="L38" s="257">
        <v>111.3</v>
      </c>
      <c r="M38" s="257">
        <v>111.3</v>
      </c>
      <c r="N38" s="257">
        <v>111.3</v>
      </c>
      <c r="O38" s="269">
        <v>1</v>
      </c>
      <c r="P38" s="258">
        <v>42887</v>
      </c>
      <c r="Q38" s="258">
        <v>50405</v>
      </c>
    </row>
    <row r="39" spans="1:17" x14ac:dyDescent="0.45">
      <c r="A39" s="256">
        <v>152818</v>
      </c>
      <c r="B39" s="250" t="s">
        <v>313</v>
      </c>
      <c r="C39" s="257">
        <v>112.7</v>
      </c>
      <c r="D39" s="257">
        <v>112.7</v>
      </c>
      <c r="E39" s="257">
        <v>112.7</v>
      </c>
      <c r="F39" s="257">
        <v>112.7</v>
      </c>
      <c r="G39" s="257">
        <v>112.7</v>
      </c>
      <c r="H39" s="257">
        <v>112.7</v>
      </c>
      <c r="I39" s="257">
        <v>112.7</v>
      </c>
      <c r="J39" s="257">
        <v>112.7</v>
      </c>
      <c r="K39" s="257">
        <v>112.7</v>
      </c>
      <c r="L39" s="257">
        <v>112.7</v>
      </c>
      <c r="M39" s="257">
        <v>112.7</v>
      </c>
      <c r="N39" s="257">
        <v>112.7</v>
      </c>
      <c r="O39" s="269">
        <v>1</v>
      </c>
      <c r="P39" s="258">
        <v>42887</v>
      </c>
      <c r="Q39" s="258">
        <v>50405</v>
      </c>
    </row>
    <row r="40" spans="1:17" x14ac:dyDescent="0.45">
      <c r="A40" s="256">
        <v>152818</v>
      </c>
      <c r="B40" s="259" t="s">
        <v>314</v>
      </c>
      <c r="C40" s="257">
        <v>112</v>
      </c>
      <c r="D40" s="257">
        <v>112</v>
      </c>
      <c r="E40" s="257">
        <v>112</v>
      </c>
      <c r="F40" s="257">
        <v>112</v>
      </c>
      <c r="G40" s="257">
        <v>112</v>
      </c>
      <c r="H40" s="257">
        <v>112</v>
      </c>
      <c r="I40" s="257">
        <v>112</v>
      </c>
      <c r="J40" s="257">
        <v>112</v>
      </c>
      <c r="K40" s="257">
        <v>112</v>
      </c>
      <c r="L40" s="257">
        <v>112</v>
      </c>
      <c r="M40" s="257">
        <v>112</v>
      </c>
      <c r="N40" s="257">
        <v>112</v>
      </c>
      <c r="O40" s="269">
        <v>1</v>
      </c>
      <c r="P40" s="258">
        <v>42887</v>
      </c>
      <c r="Q40" s="258">
        <v>50405</v>
      </c>
    </row>
    <row r="41" spans="1:17" x14ac:dyDescent="0.45">
      <c r="A41" s="256">
        <v>153042</v>
      </c>
      <c r="B41" s="259" t="s">
        <v>315</v>
      </c>
      <c r="C41" s="257">
        <v>20</v>
      </c>
      <c r="D41" s="257">
        <v>20</v>
      </c>
      <c r="E41" s="257">
        <v>20</v>
      </c>
      <c r="F41" s="257">
        <v>20</v>
      </c>
      <c r="G41" s="257">
        <v>20</v>
      </c>
      <c r="H41" s="257">
        <v>20</v>
      </c>
      <c r="I41" s="257">
        <v>20</v>
      </c>
      <c r="J41" s="257">
        <v>20</v>
      </c>
      <c r="K41" s="257">
        <v>20</v>
      </c>
      <c r="L41" s="257">
        <v>20</v>
      </c>
      <c r="M41" s="257">
        <v>20</v>
      </c>
      <c r="N41" s="257">
        <v>20</v>
      </c>
      <c r="O41" s="269">
        <v>1</v>
      </c>
      <c r="P41" s="258" t="s">
        <v>316</v>
      </c>
      <c r="Q41" s="258" t="s">
        <v>317</v>
      </c>
    </row>
    <row r="42" spans="1:17" x14ac:dyDescent="0.45">
      <c r="A42" s="256">
        <v>153042</v>
      </c>
      <c r="B42" s="259" t="s">
        <v>318</v>
      </c>
      <c r="C42" s="257">
        <v>20</v>
      </c>
      <c r="D42" s="257">
        <v>20</v>
      </c>
      <c r="E42" s="257">
        <v>20</v>
      </c>
      <c r="F42" s="257">
        <v>20</v>
      </c>
      <c r="G42" s="257">
        <v>20</v>
      </c>
      <c r="H42" s="257">
        <v>20</v>
      </c>
      <c r="I42" s="257">
        <v>20</v>
      </c>
      <c r="J42" s="257">
        <v>20</v>
      </c>
      <c r="K42" s="257">
        <v>20</v>
      </c>
      <c r="L42" s="257">
        <v>20</v>
      </c>
      <c r="M42" s="257">
        <v>20</v>
      </c>
      <c r="N42" s="257">
        <v>20</v>
      </c>
      <c r="O42" s="269">
        <v>1</v>
      </c>
      <c r="P42" s="258" t="s">
        <v>316</v>
      </c>
      <c r="Q42" s="258" t="s">
        <v>317</v>
      </c>
    </row>
    <row r="43" spans="1:17" x14ac:dyDescent="0.45">
      <c r="A43" s="256">
        <v>153042</v>
      </c>
      <c r="B43" s="259" t="s">
        <v>319</v>
      </c>
      <c r="C43" s="257">
        <v>20</v>
      </c>
      <c r="D43" s="257">
        <v>20</v>
      </c>
      <c r="E43" s="257">
        <v>20</v>
      </c>
      <c r="F43" s="257">
        <v>20</v>
      </c>
      <c r="G43" s="257">
        <v>20</v>
      </c>
      <c r="H43" s="257">
        <v>20</v>
      </c>
      <c r="I43" s="257">
        <v>20</v>
      </c>
      <c r="J43" s="257">
        <v>20</v>
      </c>
      <c r="K43" s="257">
        <v>20</v>
      </c>
      <c r="L43" s="257">
        <v>20</v>
      </c>
      <c r="M43" s="257">
        <v>20</v>
      </c>
      <c r="N43" s="257">
        <v>20</v>
      </c>
      <c r="O43" s="269">
        <v>1</v>
      </c>
      <c r="P43" s="258" t="s">
        <v>316</v>
      </c>
      <c r="Q43" s="258" t="s">
        <v>317</v>
      </c>
    </row>
    <row r="44" spans="1:17" x14ac:dyDescent="0.45">
      <c r="A44" s="256">
        <v>153041</v>
      </c>
      <c r="B44" s="259" t="s">
        <v>320</v>
      </c>
      <c r="C44" s="257">
        <v>12</v>
      </c>
      <c r="D44" s="257">
        <v>12</v>
      </c>
      <c r="E44" s="257">
        <v>12</v>
      </c>
      <c r="F44" s="257">
        <v>12</v>
      </c>
      <c r="G44" s="257">
        <v>12</v>
      </c>
      <c r="H44" s="257">
        <v>12</v>
      </c>
      <c r="I44" s="257">
        <v>12</v>
      </c>
      <c r="J44" s="257">
        <v>12</v>
      </c>
      <c r="K44" s="257">
        <v>12</v>
      </c>
      <c r="L44" s="257">
        <v>12</v>
      </c>
      <c r="M44" s="257">
        <v>12</v>
      </c>
      <c r="N44" s="257">
        <v>12</v>
      </c>
      <c r="O44" s="269">
        <v>1</v>
      </c>
      <c r="P44" s="258" t="s">
        <v>321</v>
      </c>
      <c r="Q44" s="258" t="s">
        <v>317</v>
      </c>
    </row>
    <row r="45" spans="1:17" x14ac:dyDescent="0.45">
      <c r="A45" s="256">
        <v>153047</v>
      </c>
      <c r="B45" s="259" t="s">
        <v>322</v>
      </c>
      <c r="C45" s="257">
        <v>0</v>
      </c>
      <c r="D45" s="257">
        <v>0</v>
      </c>
      <c r="E45" s="257">
        <v>0</v>
      </c>
      <c r="F45" s="257">
        <v>0</v>
      </c>
      <c r="G45" s="257">
        <v>0</v>
      </c>
      <c r="H45" s="257">
        <v>0</v>
      </c>
      <c r="I45" s="257">
        <v>0</v>
      </c>
      <c r="J45" s="257">
        <v>0</v>
      </c>
      <c r="K45" s="257">
        <v>0</v>
      </c>
      <c r="L45" s="257">
        <v>0</v>
      </c>
      <c r="M45" s="257">
        <v>0</v>
      </c>
      <c r="N45" s="257">
        <v>0</v>
      </c>
      <c r="O45" s="250" t="s">
        <v>158</v>
      </c>
      <c r="P45" s="258">
        <v>42887</v>
      </c>
      <c r="Q45" s="258">
        <v>44714</v>
      </c>
    </row>
    <row r="46" spans="1:17" x14ac:dyDescent="0.45">
      <c r="A46" s="259">
        <v>152999</v>
      </c>
      <c r="B46" s="250" t="s">
        <v>323</v>
      </c>
      <c r="C46" s="257">
        <v>422</v>
      </c>
      <c r="D46" s="257">
        <v>422</v>
      </c>
      <c r="E46" s="257">
        <v>422</v>
      </c>
      <c r="F46" s="257">
        <v>422</v>
      </c>
      <c r="G46" s="257">
        <v>422</v>
      </c>
      <c r="H46" s="257">
        <v>422</v>
      </c>
      <c r="I46" s="257">
        <v>422</v>
      </c>
      <c r="J46" s="257">
        <v>422</v>
      </c>
      <c r="K46" s="257">
        <v>422</v>
      </c>
      <c r="L46" s="257">
        <v>422</v>
      </c>
      <c r="M46" s="257">
        <v>422</v>
      </c>
      <c r="N46" s="257">
        <v>422</v>
      </c>
      <c r="O46" s="250">
        <v>1</v>
      </c>
      <c r="P46" s="258">
        <v>43435</v>
      </c>
      <c r="Q46" s="258">
        <v>50678</v>
      </c>
    </row>
    <row r="47" spans="1:17" x14ac:dyDescent="0.45">
      <c r="A47" s="259">
        <v>152999</v>
      </c>
      <c r="B47" s="250" t="s">
        <v>324</v>
      </c>
      <c r="C47" s="257">
        <v>105.5</v>
      </c>
      <c r="D47" s="265">
        <v>105.5</v>
      </c>
      <c r="E47" s="265">
        <v>105.5</v>
      </c>
      <c r="F47" s="265">
        <v>105.5</v>
      </c>
      <c r="G47" s="265">
        <v>105.5</v>
      </c>
      <c r="H47" s="265">
        <v>105.5</v>
      </c>
      <c r="I47" s="265">
        <v>105.5</v>
      </c>
      <c r="J47" s="265">
        <v>105.5</v>
      </c>
      <c r="K47" s="265">
        <v>105.5</v>
      </c>
      <c r="L47" s="265">
        <v>105.5</v>
      </c>
      <c r="M47" s="265">
        <v>105.5</v>
      </c>
      <c r="N47" s="266">
        <v>105.5</v>
      </c>
      <c r="O47" s="250">
        <v>1</v>
      </c>
      <c r="P47" s="258">
        <v>43435</v>
      </c>
      <c r="Q47" s="258">
        <v>50678</v>
      </c>
    </row>
    <row r="48" spans="1:17" x14ac:dyDescent="0.45">
      <c r="A48" s="259" t="s">
        <v>325</v>
      </c>
      <c r="B48" s="250" t="s">
        <v>111</v>
      </c>
      <c r="C48" s="260"/>
      <c r="D48" s="260"/>
      <c r="E48" s="260"/>
      <c r="F48" s="260"/>
      <c r="G48" s="260"/>
      <c r="H48" s="260"/>
      <c r="I48" s="260"/>
      <c r="J48" s="260">
        <v>30</v>
      </c>
      <c r="K48" s="260">
        <v>30</v>
      </c>
      <c r="L48" s="260">
        <v>30</v>
      </c>
      <c r="M48" s="260">
        <v>30</v>
      </c>
      <c r="N48" s="261">
        <v>30</v>
      </c>
      <c r="O48" s="269">
        <v>1</v>
      </c>
      <c r="P48" s="258">
        <v>44409</v>
      </c>
      <c r="Q48" s="258" t="s">
        <v>158</v>
      </c>
    </row>
    <row r="49" spans="1:18" x14ac:dyDescent="0.45">
      <c r="A49" s="259" t="s">
        <v>326</v>
      </c>
      <c r="B49" s="250" t="s">
        <v>111</v>
      </c>
      <c r="C49" s="260"/>
      <c r="D49" s="260">
        <v>40</v>
      </c>
      <c r="E49" s="260">
        <v>40</v>
      </c>
      <c r="F49" s="260">
        <v>40</v>
      </c>
      <c r="G49" s="260">
        <v>40</v>
      </c>
      <c r="H49" s="260">
        <v>40</v>
      </c>
      <c r="I49" s="260">
        <v>40</v>
      </c>
      <c r="J49" s="260">
        <v>40</v>
      </c>
      <c r="K49" s="260">
        <v>40</v>
      </c>
      <c r="L49" s="260">
        <v>40</v>
      </c>
      <c r="M49" s="260">
        <v>40</v>
      </c>
      <c r="N49" s="261">
        <v>40</v>
      </c>
      <c r="O49" s="269">
        <v>1</v>
      </c>
      <c r="P49" s="258">
        <v>44593</v>
      </c>
      <c r="Q49" s="258" t="s">
        <v>158</v>
      </c>
    </row>
    <row r="50" spans="1:18" x14ac:dyDescent="0.45">
      <c r="A50" s="259" t="s">
        <v>327</v>
      </c>
      <c r="B50" s="250" t="s">
        <v>111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>
        <v>20</v>
      </c>
      <c r="N50" s="261">
        <v>20</v>
      </c>
      <c r="O50" s="269">
        <v>1</v>
      </c>
      <c r="P50" s="258">
        <v>44501</v>
      </c>
      <c r="Q50" s="258" t="s">
        <v>158</v>
      </c>
      <c r="R50" t="s">
        <v>328</v>
      </c>
    </row>
    <row r="51" spans="1:18" x14ac:dyDescent="0.45">
      <c r="A51" s="259" t="s">
        <v>329</v>
      </c>
      <c r="B51" s="250"/>
      <c r="C51" s="260"/>
      <c r="D51" s="260"/>
      <c r="E51" s="260"/>
      <c r="F51" s="260"/>
      <c r="G51" s="260"/>
      <c r="H51" s="260">
        <v>47</v>
      </c>
      <c r="I51" s="260">
        <v>47</v>
      </c>
      <c r="J51" s="260">
        <v>47</v>
      </c>
      <c r="K51" s="260">
        <v>29</v>
      </c>
      <c r="L51" s="260">
        <v>47</v>
      </c>
      <c r="M51" s="260">
        <v>47</v>
      </c>
      <c r="N51" s="260">
        <v>47</v>
      </c>
      <c r="O51" s="269">
        <v>1</v>
      </c>
      <c r="P51" s="258">
        <v>44348</v>
      </c>
      <c r="Q51" s="258">
        <v>46172</v>
      </c>
      <c r="R51" t="s">
        <v>331</v>
      </c>
    </row>
    <row r="52" spans="1:18" x14ac:dyDescent="0.45">
      <c r="A52" s="259" t="s">
        <v>337</v>
      </c>
      <c r="B52" s="250"/>
      <c r="C52" s="260"/>
      <c r="D52" s="260"/>
      <c r="E52" s="260"/>
      <c r="F52" s="260"/>
      <c r="G52" s="260"/>
      <c r="H52" s="260"/>
      <c r="I52" s="260"/>
      <c r="J52" s="260"/>
      <c r="K52" s="262">
        <v>54</v>
      </c>
      <c r="L52" s="262">
        <v>54</v>
      </c>
      <c r="M52" s="262">
        <v>54</v>
      </c>
      <c r="N52" s="263">
        <v>54</v>
      </c>
      <c r="O52" s="269">
        <v>1</v>
      </c>
      <c r="P52" s="258">
        <v>44440</v>
      </c>
      <c r="Q52" s="258">
        <v>49918</v>
      </c>
      <c r="R52" t="s">
        <v>336</v>
      </c>
    </row>
    <row r="53" spans="1:18" x14ac:dyDescent="0.45">
      <c r="A53" s="259" t="s">
        <v>338</v>
      </c>
      <c r="B53" s="250"/>
      <c r="C53" s="260"/>
      <c r="D53" s="260"/>
      <c r="E53" s="260"/>
      <c r="F53" s="260"/>
      <c r="G53" s="260"/>
      <c r="H53" s="260"/>
      <c r="I53" s="260"/>
      <c r="J53" s="264">
        <v>20</v>
      </c>
      <c r="K53" s="264">
        <v>20</v>
      </c>
      <c r="L53" s="264">
        <v>20</v>
      </c>
      <c r="M53" s="264">
        <v>20</v>
      </c>
      <c r="N53" s="262">
        <v>20</v>
      </c>
      <c r="O53" s="269">
        <v>3</v>
      </c>
      <c r="P53" s="258">
        <v>44409</v>
      </c>
      <c r="Q53" s="258">
        <v>49887</v>
      </c>
      <c r="R53" t="s">
        <v>336</v>
      </c>
    </row>
    <row r="54" spans="1:18" x14ac:dyDescent="0.45">
      <c r="A54" s="259" t="s">
        <v>343</v>
      </c>
      <c r="B54" s="259" t="s">
        <v>344</v>
      </c>
      <c r="C54" s="270">
        <v>0</v>
      </c>
      <c r="D54" s="270">
        <v>0</v>
      </c>
      <c r="E54" s="270">
        <v>0</v>
      </c>
      <c r="F54" s="270">
        <v>0</v>
      </c>
      <c r="G54" s="270">
        <v>0</v>
      </c>
      <c r="H54" s="270">
        <v>0</v>
      </c>
      <c r="I54" s="270">
        <v>0</v>
      </c>
      <c r="J54" s="270">
        <v>0</v>
      </c>
      <c r="K54" s="270">
        <v>0</v>
      </c>
      <c r="L54" s="270">
        <v>0</v>
      </c>
      <c r="M54" s="270">
        <v>0</v>
      </c>
      <c r="N54" s="270">
        <v>0</v>
      </c>
      <c r="O54" s="250" t="s">
        <v>158</v>
      </c>
      <c r="P54" s="267">
        <v>43466</v>
      </c>
      <c r="Q54" s="249">
        <v>45657</v>
      </c>
    </row>
    <row r="55" spans="1:18" x14ac:dyDescent="0.45">
      <c r="A55" s="271" t="s">
        <v>349</v>
      </c>
      <c r="B55" s="272" t="s">
        <v>350</v>
      </c>
      <c r="C55" s="242">
        <f>SUMIF($O$37:$O$49, 1, C$37:C$49)</f>
        <v>984.21</v>
      </c>
      <c r="D55" s="242">
        <f t="shared" ref="D55:N55" si="3">SUMIF($O$37:$O$49, 1, D$37:D$49)</f>
        <v>1024.21</v>
      </c>
      <c r="E55" s="242">
        <f t="shared" si="3"/>
        <v>1024.21</v>
      </c>
      <c r="F55" s="242">
        <f t="shared" si="3"/>
        <v>1024.21</v>
      </c>
      <c r="G55" s="242">
        <f t="shared" si="3"/>
        <v>1024.21</v>
      </c>
      <c r="H55" s="242">
        <f t="shared" si="3"/>
        <v>1024.21</v>
      </c>
      <c r="I55" s="242">
        <f t="shared" si="3"/>
        <v>1024.21</v>
      </c>
      <c r="J55" s="242">
        <f>SUMIF($O$37:$O$49, 1, J$37:J$49)</f>
        <v>1054.21</v>
      </c>
      <c r="K55" s="242">
        <f t="shared" si="3"/>
        <v>1054.21</v>
      </c>
      <c r="L55" s="242">
        <f t="shared" si="3"/>
        <v>1054.21</v>
      </c>
      <c r="M55" s="242">
        <f>SUMIF($O$37:$O$49, 1, M$37:M$49)</f>
        <v>1054.21</v>
      </c>
      <c r="N55" s="242">
        <f t="shared" si="3"/>
        <v>1054.21</v>
      </c>
    </row>
    <row r="56" spans="1:18" x14ac:dyDescent="0.45">
      <c r="B56" s="272" t="s">
        <v>351</v>
      </c>
      <c r="C56" s="242">
        <f>SUMIF($O$37:$O$47, 2, C$37:C$47)</f>
        <v>0</v>
      </c>
      <c r="D56" s="242">
        <f t="shared" ref="D56:N56" si="4">SUMIF($O$37:$O$47, 2, D$37:D$47)</f>
        <v>0</v>
      </c>
      <c r="E56" s="242">
        <f t="shared" si="4"/>
        <v>0</v>
      </c>
      <c r="F56" s="242">
        <f t="shared" si="4"/>
        <v>0</v>
      </c>
      <c r="G56" s="242">
        <f t="shared" si="4"/>
        <v>0</v>
      </c>
      <c r="H56" s="242">
        <f t="shared" si="4"/>
        <v>0</v>
      </c>
      <c r="I56" s="242">
        <f t="shared" si="4"/>
        <v>0</v>
      </c>
      <c r="J56" s="242">
        <f t="shared" si="4"/>
        <v>0</v>
      </c>
      <c r="K56" s="242">
        <f t="shared" si="4"/>
        <v>0</v>
      </c>
      <c r="L56" s="242">
        <f t="shared" si="4"/>
        <v>0</v>
      </c>
      <c r="M56" s="242">
        <f t="shared" si="4"/>
        <v>0</v>
      </c>
      <c r="N56" s="242">
        <f t="shared" si="4"/>
        <v>0</v>
      </c>
    </row>
    <row r="57" spans="1:18" x14ac:dyDescent="0.45">
      <c r="B57" s="273" t="s">
        <v>352</v>
      </c>
      <c r="C57" s="274">
        <f>SUM(C55:C56)</f>
        <v>984.21</v>
      </c>
      <c r="D57" s="274">
        <f t="shared" ref="D57:N57" si="5">SUM(D55:D56)</f>
        <v>1024.21</v>
      </c>
      <c r="E57" s="274">
        <f t="shared" si="5"/>
        <v>1024.21</v>
      </c>
      <c r="F57" s="274">
        <f t="shared" si="5"/>
        <v>1024.21</v>
      </c>
      <c r="G57" s="274">
        <f t="shared" si="5"/>
        <v>1024.21</v>
      </c>
      <c r="H57" s="274">
        <f t="shared" si="5"/>
        <v>1024.21</v>
      </c>
      <c r="I57" s="274">
        <f t="shared" si="5"/>
        <v>1024.21</v>
      </c>
      <c r="J57" s="274">
        <f t="shared" si="5"/>
        <v>1054.21</v>
      </c>
      <c r="K57" s="274">
        <f t="shared" si="5"/>
        <v>1054.21</v>
      </c>
      <c r="L57" s="274">
        <f t="shared" si="5"/>
        <v>1054.21</v>
      </c>
      <c r="M57" s="274">
        <f t="shared" si="5"/>
        <v>1054.21</v>
      </c>
      <c r="N57" s="274">
        <f t="shared" si="5"/>
        <v>1054.21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C27B3470EAB46A329FD92A11ACBD1" ma:contentTypeVersion="13" ma:contentTypeDescription="Create a new document." ma:contentTypeScope="" ma:versionID="4bcd9b70f6037f3e5f6eed117343babb">
  <xsd:schema xmlns:xsd="http://www.w3.org/2001/XMLSchema" xmlns:xs="http://www.w3.org/2001/XMLSchema" xmlns:p="http://schemas.microsoft.com/office/2006/metadata/properties" xmlns:ns3="0bc2e7ab-a9ef-4507-aecb-8204a3dc15b0" xmlns:ns4="974c324c-599a-433a-b66e-41663df5c93f" targetNamespace="http://schemas.microsoft.com/office/2006/metadata/properties" ma:root="true" ma:fieldsID="266b03f948111ec76bc6043ccb77b858" ns3:_="" ns4:_="">
    <xsd:import namespace="0bc2e7ab-a9ef-4507-aecb-8204a3dc15b0"/>
    <xsd:import namespace="974c324c-599a-433a-b66e-41663df5c9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2e7ab-a9ef-4507-aecb-8204a3dc15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c324c-599a-433a-b66e-41663df5c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F976FD-9F06-446B-B255-688778A278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CD9DDE-F39F-4E64-BE3E-B5B112FACF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c2e7ab-a9ef-4507-aecb-8204a3dc15b0"/>
    <ds:schemaRef ds:uri="974c324c-599a-433a-b66e-41663df5c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88DD60-0ABB-481A-8F1B-776B995DBA9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PGE CAM List 2022-24</vt:lpstr>
      <vt:lpstr>SCE CAM List 2022</vt:lpstr>
      <vt:lpstr>SCE CAM List 2023</vt:lpstr>
      <vt:lpstr>SCE CAM List 2024</vt:lpstr>
      <vt:lpstr>SDGE CAM List 2022-24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Sindelar</dc:creator>
  <cp:keywords/>
  <dc:description/>
  <cp:lastModifiedBy>Chow, Lily</cp:lastModifiedBy>
  <cp:revision/>
  <dcterms:created xsi:type="dcterms:W3CDTF">2020-06-26T00:27:01Z</dcterms:created>
  <dcterms:modified xsi:type="dcterms:W3CDTF">2021-08-19T19:59:08Z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0x010100B8AC27B3470EAB46A329FD92A11ACBD1</vt:lpwstr>
  </property>
</Properties>
</file>