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capuc.sharepoint.com/sites/DRTeam/202327 DR Applications/PY2022 ELRP data to be released/"/>
    </mc:Choice>
  </mc:AlternateContent>
  <xr:revisionPtr revIDLastSave="43" documentId="8_{6C9CC02B-EBFC-4483-B7D0-8F46828D5C1E}" xr6:coauthVersionLast="47" xr6:coauthVersionMax="47" xr10:uidLastSave="{C8CF98A7-9D51-4D84-8FF1-0B6682931574}"/>
  <bookViews>
    <workbookView xWindow="-108" yWindow="-108" windowWidth="23256" windowHeight="12576" activeTab="8" xr2:uid="{00000000-000D-0000-FFFF-FFFF00000000}"/>
  </bookViews>
  <sheets>
    <sheet name="Overview" sheetId="1" r:id="rId1"/>
    <sheet name="A.1 General" sheetId="2" r:id="rId2"/>
    <sheet name="A.1 BIP" sheetId="3" r:id="rId3"/>
    <sheet name="A.2 Non-BIP" sheetId="4" r:id="rId4"/>
    <sheet name="A.3" sheetId="9" r:id="rId5"/>
    <sheet name="A.4" sheetId="5" r:id="rId6"/>
    <sheet name="A.4 Tesla" sheetId="6" r:id="rId7"/>
    <sheet name="A.5" sheetId="8" r:id="rId8"/>
    <sheet name="A.6" sheetId="7"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7" l="1"/>
  <c r="G13" i="7"/>
  <c r="F13" i="7"/>
  <c r="G12" i="7"/>
  <c r="G11" i="7"/>
  <c r="G10" i="7"/>
  <c r="G9" i="7"/>
  <c r="G8" i="7"/>
  <c r="G7" i="7"/>
  <c r="G6" i="7"/>
  <c r="G5" i="7"/>
  <c r="G4" i="7"/>
  <c r="G2" i="7"/>
  <c r="F4" i="7"/>
  <c r="F5" i="7"/>
  <c r="F6" i="7"/>
  <c r="F7" i="7"/>
  <c r="F8" i="7"/>
  <c r="F9" i="7"/>
  <c r="F10" i="7"/>
  <c r="F11" i="7"/>
  <c r="F12" i="7"/>
  <c r="C13" i="7"/>
  <c r="D13" i="7"/>
  <c r="I13" i="8"/>
  <c r="J13" i="7" l="1"/>
  <c r="K13" i="7"/>
  <c r="J13" i="8"/>
  <c r="K13" i="8"/>
  <c r="I13" i="6"/>
  <c r="J13" i="6"/>
  <c r="K13" i="6"/>
  <c r="I13" i="5"/>
  <c r="J13" i="5"/>
  <c r="K13" i="5"/>
  <c r="I13" i="9"/>
  <c r="J13" i="9"/>
  <c r="K13" i="9"/>
  <c r="I13" i="4"/>
  <c r="J13" i="4"/>
  <c r="K13" i="4"/>
  <c r="K13" i="3"/>
  <c r="L13" i="3"/>
  <c r="M13" i="3"/>
  <c r="K13" i="2"/>
  <c r="J13" i="2"/>
  <c r="I13" i="2"/>
  <c r="H13" i="9" l="1"/>
  <c r="H6" i="1" s="1"/>
  <c r="G13" i="9"/>
  <c r="G6" i="1" s="1"/>
  <c r="F13" i="9"/>
  <c r="F6" i="1" s="1"/>
  <c r="H13" i="5"/>
  <c r="G13" i="5"/>
  <c r="F13" i="5"/>
  <c r="B6" i="1"/>
  <c r="E13" i="9"/>
  <c r="E6" i="1" s="1"/>
  <c r="D13" i="9"/>
  <c r="D6" i="1" s="1"/>
  <c r="C13" i="9"/>
  <c r="C6" i="1" s="1"/>
  <c r="B13" i="9"/>
  <c r="H13" i="6"/>
  <c r="G13" i="6"/>
  <c r="F13" i="6"/>
  <c r="J13" i="3"/>
  <c r="I13" i="3"/>
  <c r="H13" i="3"/>
  <c r="H13" i="8" l="1"/>
  <c r="G13" i="8"/>
  <c r="F13" i="8"/>
  <c r="E13" i="8"/>
  <c r="D13" i="8"/>
  <c r="C13" i="8"/>
  <c r="B13" i="8"/>
  <c r="E9" i="1"/>
  <c r="D9" i="1"/>
  <c r="C9" i="1"/>
  <c r="B13" i="7"/>
  <c r="G9" i="1"/>
  <c r="E13" i="6"/>
  <c r="E8" i="1" s="1"/>
  <c r="D13" i="6"/>
  <c r="D8" i="1" s="1"/>
  <c r="C13" i="6"/>
  <c r="C8" i="1" s="1"/>
  <c r="B13" i="6"/>
  <c r="B8" i="1" s="1"/>
  <c r="E13" i="5"/>
  <c r="D13" i="5"/>
  <c r="C13" i="5"/>
  <c r="C7" i="1" s="1"/>
  <c r="B13" i="5"/>
  <c r="B7" i="1" s="1"/>
  <c r="H5" i="1"/>
  <c r="G5" i="1"/>
  <c r="E13" i="4"/>
  <c r="C5" i="1" s="1"/>
  <c r="D13" i="4"/>
  <c r="C13" i="4"/>
  <c r="B13" i="4"/>
  <c r="B5" i="1" s="1"/>
  <c r="H13" i="4"/>
  <c r="F5" i="1" s="1"/>
  <c r="G13" i="4"/>
  <c r="E5" i="1" s="1"/>
  <c r="F13" i="4"/>
  <c r="D5" i="1" s="1"/>
  <c r="G13" i="3"/>
  <c r="E4" i="1" s="1"/>
  <c r="F13" i="3"/>
  <c r="D4" i="1" s="1"/>
  <c r="E13" i="3"/>
  <c r="C4" i="1" s="1"/>
  <c r="D13" i="3"/>
  <c r="C13" i="3"/>
  <c r="B13" i="3"/>
  <c r="H4" i="1"/>
  <c r="E13" i="2"/>
  <c r="E3" i="1" s="1"/>
  <c r="D13" i="2"/>
  <c r="D3" i="1" s="1"/>
  <c r="C13" i="2"/>
  <c r="C3" i="1" s="1"/>
  <c r="B13" i="2"/>
  <c r="B3" i="1" s="1"/>
  <c r="H13" i="2"/>
  <c r="G13" i="2"/>
  <c r="F13" i="2"/>
  <c r="F3" i="1" s="1"/>
  <c r="H9" i="1"/>
  <c r="F9" i="1"/>
  <c r="B9" i="1"/>
  <c r="H8" i="1"/>
  <c r="G8" i="1"/>
  <c r="F8" i="1"/>
  <c r="H7" i="1"/>
  <c r="G7" i="1"/>
  <c r="F7" i="1"/>
  <c r="E7" i="1"/>
  <c r="D7" i="1"/>
  <c r="G4" i="1"/>
  <c r="F4" i="1"/>
  <c r="H3" i="1"/>
  <c r="G3" i="1"/>
  <c r="H10" i="1" l="1"/>
  <c r="G10" i="1"/>
  <c r="F10" i="1"/>
  <c r="C10" i="1"/>
  <c r="E10" i="1"/>
  <c r="D10" i="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100-000002000000}">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200-000001000000}">
      <text>
        <r>
          <rPr>
            <sz val="10"/>
            <color rgb="FF000000"/>
            <rFont val="Arial"/>
            <family val="2"/>
            <scheme val="minor"/>
          </rPr>
          <t xml:space="preserve">The is the overall performance including all customers over and under-performing in all performance intervals (15-minute intervals for A.1 BIP). 
The is the overall performance for all A.1 BIP customers across all A1 hours, not just BIP overlapping intervals. </t>
        </r>
      </text>
    </comment>
    <comment ref="F1" authorId="0" shapeId="0" xr:uid="{00000000-0006-0000-0200-000002000000}">
      <text>
        <r>
          <rPr>
            <sz val="10"/>
            <color rgb="FF000000"/>
            <rFont val="Arial"/>
            <family val="2"/>
            <scheme val="minor"/>
          </rPr>
          <t>This is overall performance utilizing the net event method. Therefore, negative performance for any customer as evaluated by summing performance over the entire event is not included. Includes only overlapping BIP intervals.</t>
        </r>
      </text>
    </comment>
    <comment ref="G1" authorId="0" shapeId="0" xr:uid="{00000000-0006-0000-0200-000003000000}">
      <text>
        <r>
          <rPr>
            <sz val="10"/>
            <color rgb="FF000000"/>
            <rFont val="Arial"/>
            <family val="2"/>
            <scheme val="minor"/>
          </rPr>
          <t>This is overall performance utilizing the interval positive method. Therefore, negative performance evaluated at the interval level is not included.  Includes only overlapping BIP intervals.</t>
        </r>
      </text>
    </comment>
    <comment ref="H1" authorId="0" shapeId="0" xr:uid="{00000000-0006-0000-0200-000004000000}">
      <text>
        <r>
          <rPr>
            <sz val="10"/>
            <color rgb="FF000000"/>
            <rFont val="Arial"/>
            <family val="2"/>
            <scheme val="minor"/>
          </rPr>
          <t>Average performance across all A1 hours, not just BIP overlapping intervals.</t>
        </r>
      </text>
    </comment>
    <comment ref="I1" authorId="0" shapeId="0" xr:uid="{00000000-0006-0000-0200-000005000000}">
      <text>
        <r>
          <rPr>
            <sz val="10"/>
            <color rgb="FF000000"/>
            <rFont val="Arial"/>
            <family val="2"/>
            <scheme val="minor"/>
          </rPr>
          <t>Includes only overlapping BIP intervals.</t>
        </r>
      </text>
    </comment>
    <comment ref="J1" authorId="0" shapeId="0" xr:uid="{00000000-0006-0000-0200-000006000000}">
      <text>
        <r>
          <rPr>
            <sz val="10"/>
            <color rgb="FF000000"/>
            <rFont val="Arial"/>
            <family val="2"/>
          </rPr>
          <t>Includes only overlapping BIP intervals.</t>
        </r>
      </text>
    </comment>
    <comment ref="M1" authorId="0" shapeId="0" xr:uid="{00000000-0006-0000-0200-000008000000}">
      <text>
        <r>
          <rPr>
            <sz val="10"/>
            <color rgb="FF000000"/>
            <rFont val="Arial"/>
            <family val="2"/>
            <scheme val="minor"/>
          </rPr>
          <t xml:space="preserve">There is 1 A.1 BIP service account with missing meter data. This customer's performance cannot yet be calculated and therefore is not included in these results.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300-000001000000}">
      <text>
        <r>
          <rPr>
            <sz val="10"/>
            <color rgb="FF000000"/>
            <rFont val="Arial"/>
            <family val="2"/>
            <scheme val="minor"/>
          </rPr>
          <t>The is the overall performance including all non-BIP aggregations over and under-performing in all performance intervals. (All A.2 Non-BIP aggregators)</t>
        </r>
      </text>
    </comment>
    <comment ref="D1" authorId="0" shapeId="0" xr:uid="{00000000-0006-0000-0300-000002000000}">
      <text>
        <r>
          <rPr>
            <sz val="10"/>
            <color rgb="FF000000"/>
            <rFont val="Arial"/>
            <family val="2"/>
            <scheme val="minor"/>
          </rPr>
          <t xml:space="preserve">This is overall performance utilizing the net event method. Therefore, net negative performance for any non-BIP aggregation as evaluated by summing performance over the entire event is not included. </t>
        </r>
      </text>
    </comment>
    <comment ref="E1" authorId="0" shapeId="0" xr:uid="{00000000-0006-0000-0300-000003000000}">
      <text>
        <r>
          <rPr>
            <sz val="10"/>
            <color rgb="FF000000"/>
            <rFont val="Arial"/>
            <family val="2"/>
            <scheme val="minor"/>
          </rPr>
          <t>This is overall positive performance at each performance interval.  Therefore, only includes hours in which a A.2 non-BIP aggregation resulted in positive load reduction; hours with negative results are excluded.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400-000001000000}">
      <text>
        <r>
          <rPr>
            <sz val="10"/>
            <color rgb="FF000000"/>
            <rFont val="Arial"/>
            <family val="2"/>
            <scheme val="minor"/>
          </rPr>
          <t>The is the overall performance including all A.4. VPP aggregators over and under-performing in all performance intervals.</t>
        </r>
      </text>
    </comment>
    <comment ref="D1" authorId="0" shapeId="0" xr:uid="{00000000-0006-0000-0400-000002000000}">
      <text>
        <r>
          <rPr>
            <sz val="10"/>
            <color rgb="FF000000"/>
            <rFont val="Arial"/>
            <family val="2"/>
            <scheme val="minor"/>
          </rPr>
          <t>This is the performance associated utilizing the net event method (e.g. A.4. VPP aggregation is net positive for the ELRP event day). Therefore, negative performance for any A.4. VPP aggregation, as evaluated by summing performance over the entire event, is not included.</t>
        </r>
      </text>
    </comment>
    <comment ref="E1" authorId="0" shapeId="0" xr:uid="{00000000-0006-0000-0400-000003000000}">
      <text>
        <r>
          <rPr>
            <sz val="10"/>
            <color rgb="FF000000"/>
            <rFont val="Arial"/>
            <family val="2"/>
            <scheme val="minor"/>
          </rPr>
          <t xml:space="preserve">This is positive performance at each performance interval (e.g. positive performance for A.4 VPP aggregators).  Performance intervals where the A.4. VPP aggregation is negative are not included in this total.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500-000001000000}">
      <text>
        <r>
          <rPr>
            <sz val="10"/>
            <color rgb="FF000000"/>
            <rFont val="Arial"/>
            <family val="2"/>
            <scheme val="minor"/>
          </rPr>
          <t>The is the overall performance including all A.4. VPP aggregators over and under-performing in all performance intervals.</t>
        </r>
      </text>
    </comment>
    <comment ref="D1" authorId="0" shapeId="0" xr:uid="{00000000-0006-0000-0500-000002000000}">
      <text>
        <r>
          <rPr>
            <sz val="10"/>
            <color rgb="FF000000"/>
            <rFont val="Arial"/>
            <family val="2"/>
            <scheme val="minor"/>
          </rPr>
          <t>This is the performance associated utilizing the net event method (e.g. A.4. VPP aggregation is net positive for the ELRP event day). Therefore, negative performance for any A.4. VPP aggregation, as evaluated by summing performance over the entire event, is not included.</t>
        </r>
      </text>
    </comment>
    <comment ref="E1" authorId="0" shapeId="0" xr:uid="{00000000-0006-0000-0500-000003000000}">
      <text>
        <r>
          <rPr>
            <sz val="10"/>
            <color rgb="FF000000"/>
            <rFont val="Arial"/>
            <family val="2"/>
            <scheme val="minor"/>
          </rPr>
          <t xml:space="preserve">This is positive performance at each performance interval (e.g. positive performance for A.4 VPP aggregators).  Performance intervals where the A.4. VPP aggregation is negative are not included in this total.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600-000001000000}">
      <text>
        <r>
          <rPr>
            <sz val="10"/>
            <color rgb="FF000000"/>
            <rFont val="Arial"/>
            <family val="2"/>
            <scheme val="minor"/>
          </rPr>
          <t>The is the overall performance including all customers over and under-performing in all performance intervals (15 minute intervals for A.4 VPP utilizing Tesla sub-meter data).</t>
        </r>
      </text>
    </comment>
    <comment ref="D1" authorId="0" shapeId="0" xr:uid="{00000000-0006-0000-0600-000002000000}">
      <text>
        <r>
          <rPr>
            <sz val="10"/>
            <color rgb="FF000000"/>
            <rFont val="Arial"/>
            <family val="2"/>
            <scheme val="minor"/>
          </rPr>
          <t xml:space="preserve">This is overall performance utilizing the net event method. Therefore, net negative performance for any customer, as evaluated by summing performance over the entire event utilizing Tesla's sub-metered data, is not included. </t>
        </r>
      </text>
    </comment>
    <comment ref="E1" authorId="0" shapeId="0" xr:uid="{00000000-0006-0000-0600-000003000000}">
      <text>
        <r>
          <rPr>
            <sz val="10"/>
            <color rgb="FF000000"/>
            <rFont val="Arial"/>
            <family val="2"/>
            <scheme val="minor"/>
          </rPr>
          <t>This is overall positive performance at each performance interval (15-minute intervals for A.4 VPP utilizing Tesla sub-meter data).  Performance intervals with negative performance are excluded from this total.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C1" authorId="0" shapeId="0" xr:uid="{00000000-0006-0000-0700-000001000000}">
      <text>
        <r>
          <rPr>
            <sz val="10"/>
            <color rgb="FF000000"/>
            <rFont val="Arial"/>
            <family val="2"/>
            <scheme val="minor"/>
          </rPr>
          <t xml:space="preserve">The is the overall performance including all customers over and under-performing in all performance intervals (hourly for A.6 customers). </t>
        </r>
      </text>
    </comment>
    <comment ref="D1" authorId="0" shapeId="0" xr:uid="{00000000-0006-0000-0700-000002000000}">
      <text>
        <r>
          <rPr>
            <sz val="10"/>
            <color rgb="FF000000"/>
            <rFont val="Arial"/>
            <family val="2"/>
            <scheme val="minor"/>
          </rPr>
          <t xml:space="preserve">This is overall performance utilizing the net event method. Therefore, net negative performance for any customer, as evaluated by summing performance over the entire event, is not included. </t>
        </r>
      </text>
    </comment>
    <comment ref="E1" authorId="0" shapeId="0" xr:uid="{00000000-0006-0000-0700-000003000000}">
      <text>
        <r>
          <rPr>
            <sz val="10"/>
            <color rgb="FF000000"/>
            <rFont val="Arial"/>
            <family val="2"/>
            <scheme val="minor"/>
          </rPr>
          <t>This is overall positive performance at each performance interval (hourly for A.6 customers).  A customer's hourly performance interval that results in a negative load reduction are excluded from this total.</t>
        </r>
      </text>
    </comment>
    <comment ref="K1" authorId="0" shapeId="0" xr:uid="{00000000-0006-0000-0700-000005000000}">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K1" authorId="0" shapeId="0" xr:uid="{00000000-0006-0000-0800-000005000000}">
      <text>
        <r>
          <rPr>
            <b/>
            <u/>
            <sz val="10"/>
            <color rgb="FF000000"/>
            <rFont val="Arial"/>
            <family val="2"/>
            <scheme val="minor"/>
          </rPr>
          <t>Note:</t>
        </r>
        <r>
          <rPr>
            <sz val="10"/>
            <color rgb="FF000000"/>
            <rFont val="Arial"/>
            <family val="2"/>
            <scheme val="minor"/>
          </rPr>
          <t xml:space="preserve"> The difference between Column J and Column K are the accounts with missing meter data. Because there are customers with missing meter data their performance cannot be calculated and therefore their performance is not included in these results.</t>
        </r>
      </text>
    </comment>
  </commentList>
</comments>
</file>

<file path=xl/sharedStrings.xml><?xml version="1.0" encoding="utf-8"?>
<sst xmlns="http://schemas.openxmlformats.org/spreadsheetml/2006/main" count="196" uniqueCount="54">
  <si>
    <t>Aggregated total across all days</t>
  </si>
  <si>
    <t>Subgroup</t>
  </si>
  <si>
    <t>Event Duration (hrs)</t>
  </si>
  <si>
    <r>
      <t xml:space="preserve">Total Delivered kWh
</t>
    </r>
    <r>
      <rPr>
        <b/>
        <i/>
        <sz val="9"/>
        <color theme="1"/>
        <rFont val="Arial"/>
        <family val="2"/>
      </rPr>
      <t xml:space="preserve">(Unadjusted; All Participants)
</t>
    </r>
    <r>
      <rPr>
        <b/>
        <sz val="11"/>
        <color theme="1"/>
        <rFont val="Arial"/>
        <family val="2"/>
      </rPr>
      <t>[1]</t>
    </r>
  </si>
  <si>
    <r>
      <t xml:space="preserve">Total Delivered kWh
</t>
    </r>
    <r>
      <rPr>
        <b/>
        <i/>
        <sz val="9"/>
        <color rgb="FF000000"/>
        <rFont val="Arial"/>
        <family val="2"/>
      </rPr>
      <t xml:space="preserve">(Event Net Positive Performance)
</t>
    </r>
    <r>
      <rPr>
        <b/>
        <sz val="11"/>
        <color rgb="FF000000"/>
        <rFont val="Arial"/>
        <family val="2"/>
      </rPr>
      <t>[2]</t>
    </r>
  </si>
  <si>
    <r>
      <t xml:space="preserve">Total Delivered kWh
</t>
    </r>
    <r>
      <rPr>
        <b/>
        <i/>
        <sz val="9"/>
        <color rgb="FF000000"/>
        <rFont val="Arial"/>
        <family val="2"/>
      </rPr>
      <t xml:space="preserve">(Interval Positive Performance)
</t>
    </r>
    <r>
      <rPr>
        <b/>
        <sz val="11"/>
        <color rgb="FF000000"/>
        <rFont val="Arial"/>
        <family val="2"/>
      </rPr>
      <t>[3]</t>
    </r>
  </si>
  <si>
    <r>
      <t xml:space="preserve">Average Hourly Delivered kWh
</t>
    </r>
    <r>
      <rPr>
        <b/>
        <i/>
        <sz val="9"/>
        <color rgb="FF000000"/>
        <rFont val="Arial"/>
        <family val="2"/>
      </rPr>
      <t>(Unadjusted; All Participants)</t>
    </r>
  </si>
  <si>
    <r>
      <t xml:space="preserve">Average Hourly Delivered kWh
</t>
    </r>
    <r>
      <rPr>
        <b/>
        <i/>
        <sz val="9"/>
        <color rgb="FF000000"/>
        <rFont val="Arial"/>
        <family val="2"/>
      </rPr>
      <t>(Event Net Positive Performance)</t>
    </r>
  </si>
  <si>
    <r>
      <t xml:space="preserve">Average Hourly Delivered kWh
</t>
    </r>
    <r>
      <rPr>
        <b/>
        <i/>
        <sz val="9"/>
        <color rgb="FF000000"/>
        <rFont val="Arial"/>
        <family val="2"/>
      </rPr>
      <t>(Interval Positive Performance)</t>
    </r>
  </si>
  <si>
    <t>A.1 General</t>
  </si>
  <si>
    <t>A.1 BIP</t>
  </si>
  <si>
    <t>A.2 Non-BIP</t>
  </si>
  <si>
    <t>A.3</t>
  </si>
  <si>
    <t>A.4</t>
  </si>
  <si>
    <t>A.4 Tesla</t>
  </si>
  <si>
    <t>A.6 PSR</t>
  </si>
  <si>
    <t>Total</t>
  </si>
  <si>
    <t>Footnotes:</t>
  </si>
  <si>
    <r>
      <t>[1]  Total Delivered kWh (Unadjusted) -</t>
    </r>
    <r>
      <rPr>
        <sz val="11"/>
        <color theme="1"/>
        <rFont val="Arial"/>
        <family val="2"/>
      </rPr>
      <t xml:space="preserve"> This is the overall performance including all customers / aggregations over and under-performing in all performance intervals.</t>
    </r>
  </si>
  <si>
    <r>
      <t xml:space="preserve">[2]  Total Delivered kWh (Event Net Positive Performance) - </t>
    </r>
    <r>
      <rPr>
        <sz val="11"/>
        <color theme="1"/>
        <rFont val="Arial"/>
        <family val="2"/>
      </rPr>
      <t xml:space="preserve">This is overall net positive performance utilizing the net event method. Net negative performance for any customer / aggregation as evaluated by summing performance over the entire event is not included. </t>
    </r>
  </si>
  <si>
    <r>
      <t xml:space="preserve">[3]  Total Delivered kWh (Interval Positive Performance) - </t>
    </r>
    <r>
      <rPr>
        <sz val="11"/>
        <color theme="1"/>
        <rFont val="Arial"/>
        <family val="2"/>
      </rPr>
      <t>This is overall positive performance at each performance interval.</t>
    </r>
  </si>
  <si>
    <t>Event Date</t>
  </si>
  <si>
    <r>
      <t xml:space="preserve">Total Delivered kWh
</t>
    </r>
    <r>
      <rPr>
        <b/>
        <i/>
        <sz val="9"/>
        <color theme="1"/>
        <rFont val="Calibri"/>
        <family val="2"/>
      </rPr>
      <t xml:space="preserve">(Unadjusted; All Participants)
</t>
    </r>
    <r>
      <rPr>
        <b/>
        <sz val="11"/>
        <color theme="1"/>
        <rFont val="Calibri"/>
        <family val="2"/>
      </rPr>
      <t>[1]</t>
    </r>
  </si>
  <si>
    <r>
      <rPr>
        <b/>
        <sz val="11"/>
        <color rgb="FF000000"/>
        <rFont val="Calibri"/>
        <family val="2"/>
      </rPr>
      <t xml:space="preserve">Total Delivered kWh
</t>
    </r>
    <r>
      <rPr>
        <b/>
        <i/>
        <sz val="9"/>
        <color rgb="FF000000"/>
        <rFont val="Calibri"/>
        <family val="2"/>
      </rPr>
      <t xml:space="preserve">(Event Net Positive Performance)
</t>
    </r>
    <r>
      <rPr>
        <b/>
        <sz val="11"/>
        <color rgb="FF000000"/>
        <rFont val="Calibri"/>
        <family val="2"/>
      </rPr>
      <t>[2]</t>
    </r>
  </si>
  <si>
    <r>
      <rPr>
        <b/>
        <sz val="11"/>
        <color rgb="FF000000"/>
        <rFont val="Calibri"/>
        <family val="2"/>
      </rPr>
      <t xml:space="preserve">Total Delivered kWh
</t>
    </r>
    <r>
      <rPr>
        <b/>
        <i/>
        <sz val="9"/>
        <color rgb="FF000000"/>
        <rFont val="Calibri"/>
        <family val="2"/>
      </rPr>
      <t xml:space="preserve">(Interval Positive Performance)
</t>
    </r>
    <r>
      <rPr>
        <b/>
        <sz val="11"/>
        <color rgb="FF000000"/>
        <rFont val="Calibri"/>
        <family val="2"/>
      </rPr>
      <t>[3]</t>
    </r>
  </si>
  <si>
    <r>
      <t xml:space="preserve">Average Hourly Delivered kWh
</t>
    </r>
    <r>
      <rPr>
        <b/>
        <i/>
        <sz val="8"/>
        <color rgb="FF000000"/>
        <rFont val="Arial"/>
        <family val="2"/>
      </rPr>
      <t>(Unadjusted; All Participants)</t>
    </r>
  </si>
  <si>
    <r>
      <t xml:space="preserve">Average Hourly Delivered kWh
</t>
    </r>
    <r>
      <rPr>
        <b/>
        <i/>
        <sz val="8"/>
        <color rgb="FF000000"/>
        <rFont val="Arial"/>
        <family val="2"/>
      </rPr>
      <t>(Event Net Positive Performance)</t>
    </r>
  </si>
  <si>
    <r>
      <t xml:space="preserve">Average Hourly Delivered kWh
</t>
    </r>
    <r>
      <rPr>
        <b/>
        <i/>
        <sz val="8"/>
        <color rgb="FF000000"/>
        <rFont val="Arial"/>
        <family val="2"/>
      </rPr>
      <t>(Interval Positive Performance)</t>
    </r>
  </si>
  <si>
    <t>Nominated kW</t>
  </si>
  <si>
    <t>Number of Overall Services Account in Subgroup</t>
  </si>
  <si>
    <t>Number of Accounts with Performance Calculated</t>
  </si>
  <si>
    <t>NA</t>
  </si>
  <si>
    <t>Overall</t>
  </si>
  <si>
    <r>
      <t>[1]  Total Delivered kWh (Unadjusted) -</t>
    </r>
    <r>
      <rPr>
        <sz val="11"/>
        <color theme="1"/>
        <rFont val="Calibri"/>
        <family val="2"/>
      </rPr>
      <t xml:space="preserve"> This is the overall performance including all customers / aggregations over and under-performing in all performance intervals.</t>
    </r>
  </si>
  <si>
    <r>
      <t xml:space="preserve">[2]  Total Delivered kWh (Event Net Positive Performance) - </t>
    </r>
    <r>
      <rPr>
        <sz val="11"/>
        <color theme="1"/>
        <rFont val="Calibri"/>
        <family val="2"/>
      </rPr>
      <t xml:space="preserve">This is overall net positive performance utilizing the net event method. Net negative performance for any customer / aggregation as evaluated by summing performance over the entire event is not included. </t>
    </r>
  </si>
  <si>
    <r>
      <t xml:space="preserve">[3]  Total Delivered kWh (Interval Positive Performance) - </t>
    </r>
    <r>
      <rPr>
        <sz val="11"/>
        <color theme="1"/>
        <rFont val="Calibri"/>
        <family val="2"/>
      </rPr>
      <t>This is overall positive performance at each performance interval.</t>
    </r>
  </si>
  <si>
    <t>BIP Event Overlap?</t>
  </si>
  <si>
    <t>BIP Event Duration (hrs)</t>
  </si>
  <si>
    <r>
      <t xml:space="preserve">Total Delivered kWh
</t>
    </r>
    <r>
      <rPr>
        <b/>
        <i/>
        <sz val="9"/>
        <color theme="1"/>
        <rFont val="Arial"/>
        <family val="2"/>
        <scheme val="minor"/>
      </rPr>
      <t>(Unadjusted; All Participants)</t>
    </r>
    <r>
      <rPr>
        <b/>
        <sz val="10"/>
        <color theme="1"/>
        <rFont val="Arial"/>
        <family val="2"/>
        <scheme val="minor"/>
      </rPr>
      <t xml:space="preserve">
[1]</t>
    </r>
  </si>
  <si>
    <r>
      <t xml:space="preserve">Total Delivered kWh
</t>
    </r>
    <r>
      <rPr>
        <b/>
        <i/>
        <sz val="9"/>
        <color theme="1"/>
        <rFont val="Arial"/>
        <family val="2"/>
        <scheme val="minor"/>
      </rPr>
      <t xml:space="preserve">(Event Net Positive Performance)
</t>
    </r>
    <r>
      <rPr>
        <b/>
        <sz val="10"/>
        <color theme="1"/>
        <rFont val="Arial"/>
        <family val="2"/>
        <scheme val="minor"/>
      </rPr>
      <t>[2]</t>
    </r>
  </si>
  <si>
    <r>
      <t xml:space="preserve">Total Delivered kWh
</t>
    </r>
    <r>
      <rPr>
        <b/>
        <i/>
        <sz val="9"/>
        <color theme="1"/>
        <rFont val="Arial"/>
        <family val="2"/>
        <scheme val="minor"/>
      </rPr>
      <t xml:space="preserve">(Interval Positive Performance)
</t>
    </r>
    <r>
      <rPr>
        <b/>
        <sz val="10"/>
        <color theme="1"/>
        <rFont val="Arial"/>
        <family val="2"/>
        <scheme val="minor"/>
      </rPr>
      <t>[3]</t>
    </r>
  </si>
  <si>
    <r>
      <t xml:space="preserve">Average Hourly Delivered kWh
</t>
    </r>
    <r>
      <rPr>
        <b/>
        <i/>
        <sz val="8"/>
        <color theme="1"/>
        <rFont val="Arial"/>
        <family val="2"/>
        <scheme val="minor"/>
      </rPr>
      <t>(Unadjusted; All Participants)</t>
    </r>
  </si>
  <si>
    <r>
      <t xml:space="preserve">Average Hourly Delivered kWh
</t>
    </r>
    <r>
      <rPr>
        <b/>
        <i/>
        <sz val="8"/>
        <color theme="1"/>
        <rFont val="Arial"/>
        <family val="2"/>
        <scheme val="minor"/>
      </rPr>
      <t>(Event Net Positive Performance)</t>
    </r>
  </si>
  <si>
    <r>
      <t xml:space="preserve">Average Hourly Delivered kWh
</t>
    </r>
    <r>
      <rPr>
        <b/>
        <i/>
        <sz val="8"/>
        <color theme="1"/>
        <rFont val="Arial"/>
        <family val="2"/>
        <scheme val="minor"/>
      </rPr>
      <t>(Interval Positive Performance)</t>
    </r>
  </si>
  <si>
    <t>SDG&amp;E does not have any BIP Customers</t>
  </si>
  <si>
    <r>
      <t xml:space="preserve">Total Delivered kWh
</t>
    </r>
    <r>
      <rPr>
        <b/>
        <i/>
        <sz val="9"/>
        <color theme="1"/>
        <rFont val="Arial"/>
        <family val="2"/>
        <scheme val="minor"/>
      </rPr>
      <t xml:space="preserve">(Unadjusted; All Participants)
</t>
    </r>
    <r>
      <rPr>
        <b/>
        <sz val="10"/>
        <color theme="1"/>
        <rFont val="Arial"/>
        <family val="2"/>
        <scheme val="minor"/>
      </rPr>
      <t>[1]</t>
    </r>
  </si>
  <si>
    <t>SDG&amp;E did not have any customers enrolled in A.4</t>
  </si>
  <si>
    <t>SDG&amp;E does not have an agreement with Tesla</t>
  </si>
  <si>
    <t>n/a</t>
  </si>
  <si>
    <r>
      <t>[1]  Total Delivered kWh (Unadjusted) -</t>
    </r>
    <r>
      <rPr>
        <sz val="11"/>
        <color theme="1"/>
        <rFont val="Calibri"/>
        <family val="2"/>
      </rPr>
      <t xml:space="preserve"> This is the overall performance including all customers / aggregations over and under-performing in all performance intervals.</t>
    </r>
    <r>
      <rPr>
        <b/>
        <sz val="11"/>
        <color theme="1"/>
        <rFont val="Calibri"/>
        <family val="2"/>
      </rPr>
      <t xml:space="preserve">  </t>
    </r>
    <r>
      <rPr>
        <sz val="11"/>
        <color theme="1"/>
        <rFont val="Calibri"/>
        <family val="2"/>
      </rPr>
      <t>A negative number means the energy use on the event day was higher than the baseline.</t>
    </r>
  </si>
  <si>
    <r>
      <t xml:space="preserve">[2]  Total Delivered kWh (Event Net Positive Performance) - </t>
    </r>
    <r>
      <rPr>
        <sz val="11"/>
        <color theme="1"/>
        <rFont val="Calibri"/>
        <family val="2"/>
      </rPr>
      <t>This is overall net positive performance utilizing the net event method. Net negative performance for any customer / aggregation as evaluated by summing performance over the entire event is not included.</t>
    </r>
  </si>
  <si>
    <r>
      <t xml:space="preserve">[3]  Total Delivered kWh (Interval Positive Performance) - </t>
    </r>
    <r>
      <rPr>
        <sz val="11"/>
        <color theme="1"/>
        <rFont val="Calibri"/>
        <family val="2"/>
      </rPr>
      <t>This is overall positive performance at each performance interval.</t>
    </r>
    <r>
      <rPr>
        <b/>
        <sz val="11"/>
        <color theme="1"/>
        <rFont val="Calibri"/>
        <family val="2"/>
      </rPr>
      <t xml:space="preserve"> </t>
    </r>
    <r>
      <rPr>
        <sz val="11"/>
        <color theme="1"/>
        <rFont val="Calibri"/>
        <family val="2"/>
      </rPr>
      <t>Since SDG&amp;E computes the A6 baseline at the event level not the hourly level we cannot claculate the kWh in this manner.</t>
    </r>
  </si>
  <si>
    <t>Footnote</t>
  </si>
  <si>
    <t xml:space="preserve">Please note the majority of the SDG&amp;E A.6 results are negative due to SDG&amp;E A.6 subgroup is based on an unadjusted baseline mehtodology.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</si>
</sst>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quot;$&quot;#,##0.00"/>
    <numFmt numFmtId="165" formatCode="_(* #,##0_);_(* \(#,##0\);_(* &quot;-&quot;??_);_(@_)"/>
  </numFmts>
  <fonts count="25" x14ac:knownFonts="1">
    <font>
      <sz val="10"/>
      <color rgb="FF000000"/>
      <name val="Arial"/>
      <scheme val="minor"/>
    </font>
    <font>
      <sz val="11"/>
      <color theme="1"/>
      <name val="Calibri"/>
      <family val="2"/>
    </font>
    <font>
      <sz val="10"/>
      <name val="Arial"/>
      <family val="2"/>
    </font>
    <font>
      <b/>
      <sz val="11"/>
      <color theme="1"/>
      <name val="Calibri"/>
      <family val="2"/>
    </font>
    <font>
      <b/>
      <sz val="10"/>
      <color theme="1"/>
      <name val="Arial"/>
      <family val="2"/>
      <scheme val="minor"/>
    </font>
    <font>
      <sz val="10"/>
      <color theme="1"/>
      <name val="Arial"/>
      <family val="2"/>
      <scheme val="minor"/>
    </font>
    <font>
      <b/>
      <u/>
      <sz val="11"/>
      <color theme="1"/>
      <name val="Calibri"/>
      <family val="2"/>
    </font>
    <font>
      <b/>
      <i/>
      <sz val="9"/>
      <color theme="1"/>
      <name val="Calibri"/>
      <family val="2"/>
    </font>
    <font>
      <b/>
      <i/>
      <sz val="9"/>
      <color theme="1"/>
      <name val="Arial"/>
      <family val="2"/>
      <scheme val="minor"/>
    </font>
    <font>
      <b/>
      <u/>
      <sz val="10"/>
      <color rgb="FF000000"/>
      <name val="Arial"/>
      <family val="2"/>
      <scheme val="minor"/>
    </font>
    <font>
      <sz val="10"/>
      <color rgb="FF000000"/>
      <name val="Arial"/>
      <family val="2"/>
      <scheme val="minor"/>
    </font>
    <font>
      <sz val="10"/>
      <color rgb="FF000000"/>
      <name val="Arial"/>
      <family val="2"/>
    </font>
    <font>
      <b/>
      <sz val="11"/>
      <color rgb="FF000000"/>
      <name val="Calibri"/>
      <family val="2"/>
    </font>
    <font>
      <b/>
      <i/>
      <sz val="9"/>
      <color rgb="FF000000"/>
      <name val="Calibri"/>
      <family val="2"/>
    </font>
    <font>
      <b/>
      <i/>
      <sz val="8"/>
      <color rgb="FF000000"/>
      <name val="Arial"/>
      <family val="2"/>
    </font>
    <font>
      <b/>
      <sz val="10"/>
      <color rgb="FF000000"/>
      <name val="Arial"/>
      <family val="2"/>
    </font>
    <font>
      <b/>
      <i/>
      <sz val="8"/>
      <color theme="1"/>
      <name val="Arial"/>
      <family val="2"/>
      <scheme val="minor"/>
    </font>
    <font>
      <b/>
      <sz val="11"/>
      <color theme="1"/>
      <name val="Arial"/>
      <family val="2"/>
    </font>
    <font>
      <sz val="11"/>
      <color theme="1"/>
      <name val="Arial"/>
      <family val="2"/>
    </font>
    <font>
      <b/>
      <u/>
      <sz val="11"/>
      <color theme="1"/>
      <name val="Arial"/>
      <family val="2"/>
    </font>
    <font>
      <b/>
      <i/>
      <sz val="9"/>
      <color theme="1"/>
      <name val="Arial"/>
      <family val="2"/>
    </font>
    <font>
      <b/>
      <sz val="11"/>
      <color rgb="FF000000"/>
      <name val="Arial"/>
      <family val="2"/>
    </font>
    <font>
      <b/>
      <i/>
      <sz val="9"/>
      <color rgb="FF000000"/>
      <name val="Arial"/>
      <family val="2"/>
    </font>
    <font>
      <sz val="10"/>
      <color rgb="FF000000"/>
      <name val="Arial"/>
      <family val="2"/>
      <scheme val="minor"/>
    </font>
    <font>
      <sz val="10"/>
      <color rgb="FFFF0000"/>
      <name val="Arial"/>
      <family val="2"/>
      <scheme val="minor"/>
    </font>
  </fonts>
  <fills count="7">
    <fill>
      <patternFill patternType="none"/>
    </fill>
    <fill>
      <patternFill patternType="gray125"/>
    </fill>
    <fill>
      <patternFill patternType="solid">
        <fgColor rgb="FFD8D8D8"/>
        <bgColor rgb="FFD8D8D8"/>
      </patternFill>
    </fill>
    <fill>
      <patternFill patternType="solid">
        <fgColor rgb="FFC9DAF8"/>
        <bgColor rgb="FFC9DAF8"/>
      </patternFill>
    </fill>
    <fill>
      <patternFill patternType="solid">
        <fgColor rgb="FFD9D9D9"/>
        <bgColor rgb="FFD9D9D9"/>
      </patternFill>
    </fill>
    <fill>
      <patternFill patternType="solid">
        <fgColor rgb="FFCCCCCC"/>
        <bgColor rgb="FFCCCCCC"/>
      </patternFill>
    </fill>
    <fill>
      <patternFill patternType="solid">
        <fgColor theme="2" tint="-0.249977111117893"/>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ck">
        <color rgb="FF000000"/>
      </top>
      <bottom style="thin">
        <color rgb="FF000000"/>
      </bottom>
      <diagonal/>
    </border>
  </borders>
  <cellStyleXfs count="2">
    <xf numFmtId="0" fontId="0" fillId="0" borderId="0"/>
    <xf numFmtId="43" fontId="23" fillId="0" borderId="0" applyFont="0" applyFill="0" applyBorder="0" applyAlignment="0" applyProtection="0"/>
  </cellStyleXfs>
  <cellXfs count="43">
    <xf numFmtId="0" fontId="0" fillId="0" borderId="0" xfId="0"/>
    <xf numFmtId="0" fontId="5" fillId="0" borderId="0" xfId="0" applyFont="1" applyAlignment="1">
      <alignment wrapText="1"/>
    </xf>
    <xf numFmtId="16" fontId="4" fillId="0" borderId="1" xfId="0" applyNumberFormat="1" applyFont="1" applyBorder="1"/>
    <xf numFmtId="3" fontId="5" fillId="4" borderId="1" xfId="0" applyNumberFormat="1" applyFont="1" applyFill="1" applyBorder="1" applyAlignment="1">
      <alignment horizontal="center"/>
    </xf>
    <xf numFmtId="3" fontId="5" fillId="0" borderId="1" xfId="0" applyNumberFormat="1" applyFont="1" applyBorder="1" applyAlignment="1">
      <alignment horizontal="center"/>
    </xf>
    <xf numFmtId="3" fontId="5" fillId="0" borderId="6" xfId="0" applyNumberFormat="1" applyFont="1" applyBorder="1" applyAlignment="1">
      <alignment horizontal="center"/>
    </xf>
    <xf numFmtId="0" fontId="4" fillId="0" borderId="7" xfId="0" applyFont="1" applyBorder="1" applyAlignment="1">
      <alignment horizontal="right"/>
    </xf>
    <xf numFmtId="3" fontId="4" fillId="0" borderId="7" xfId="0" applyNumberFormat="1" applyFont="1" applyBorder="1" applyAlignment="1">
      <alignment horizontal="center"/>
    </xf>
    <xf numFmtId="4" fontId="5" fillId="0" borderId="0" xfId="0" applyNumberFormat="1" applyFont="1"/>
    <xf numFmtId="0" fontId="4" fillId="0" borderId="7" xfId="0" applyFont="1" applyBorder="1" applyAlignment="1">
      <alignment horizontal="center"/>
    </xf>
    <xf numFmtId="3" fontId="5" fillId="5" borderId="1" xfId="0" applyNumberFormat="1" applyFont="1" applyFill="1" applyBorder="1" applyAlignment="1">
      <alignment horizontal="center"/>
    </xf>
    <xf numFmtId="164" fontId="5" fillId="0" borderId="0" xfId="0" applyNumberFormat="1" applyFont="1"/>
    <xf numFmtId="16" fontId="4" fillId="0" borderId="1" xfId="0" applyNumberFormat="1" applyFont="1" applyBorder="1" applyAlignment="1">
      <alignment horizontal="center"/>
    </xf>
    <xf numFmtId="16" fontId="4" fillId="0" borderId="6" xfId="0" applyNumberFormat="1" applyFont="1" applyBorder="1" applyAlignment="1">
      <alignment horizontal="center"/>
    </xf>
    <xf numFmtId="0" fontId="0" fillId="0" borderId="0" xfId="0" applyAlignment="1">
      <alignment horizontal="center"/>
    </xf>
    <xf numFmtId="0" fontId="6" fillId="0" borderId="0" xfId="0" applyFont="1"/>
    <xf numFmtId="0" fontId="3" fillId="3" borderId="5" xfId="0" applyFont="1" applyFill="1" applyBorder="1" applyAlignment="1">
      <alignment horizontal="center" wrapText="1"/>
    </xf>
    <xf numFmtId="0" fontId="4" fillId="3" borderId="1" xfId="0" applyFont="1" applyFill="1" applyBorder="1" applyAlignment="1">
      <alignment horizontal="center" wrapText="1"/>
    </xf>
    <xf numFmtId="4" fontId="0" fillId="0" borderId="0" xfId="0" applyNumberFormat="1"/>
    <xf numFmtId="0" fontId="12" fillId="3" borderId="5" xfId="0" applyFont="1" applyFill="1" applyBorder="1" applyAlignment="1">
      <alignment horizontal="center" wrapText="1"/>
    </xf>
    <xf numFmtId="0" fontId="3" fillId="0" borderId="0" xfId="0" applyFont="1"/>
    <xf numFmtId="0" fontId="15" fillId="3" borderId="1" xfId="0" applyFont="1" applyFill="1" applyBorder="1" applyAlignment="1">
      <alignment horizontal="center" wrapText="1"/>
    </xf>
    <xf numFmtId="0" fontId="17" fillId="0" borderId="4" xfId="0" applyFont="1" applyBorder="1"/>
    <xf numFmtId="3" fontId="18" fillId="0" borderId="5" xfId="0" applyNumberFormat="1" applyFont="1" applyBorder="1" applyAlignment="1">
      <alignment horizontal="right"/>
    </xf>
    <xf numFmtId="0" fontId="11" fillId="0" borderId="0" xfId="0" applyFont="1"/>
    <xf numFmtId="3" fontId="17" fillId="0" borderId="5" xfId="0" applyNumberFormat="1" applyFont="1" applyBorder="1" applyAlignment="1">
      <alignment horizontal="right"/>
    </xf>
    <xf numFmtId="0" fontId="15" fillId="0" borderId="0" xfId="0" applyFont="1"/>
    <xf numFmtId="0" fontId="18" fillId="0" borderId="0" xfId="0" applyFont="1"/>
    <xf numFmtId="0" fontId="19" fillId="0" borderId="0" xfId="0" applyFont="1"/>
    <xf numFmtId="0" fontId="17" fillId="0" borderId="0" xfId="0" applyFont="1"/>
    <xf numFmtId="0" fontId="18" fillId="0" borderId="1" xfId="0" applyFont="1" applyBorder="1"/>
    <xf numFmtId="0" fontId="17" fillId="3" borderId="4" xfId="0" applyFont="1" applyFill="1" applyBorder="1" applyAlignment="1">
      <alignment horizontal="center" wrapText="1"/>
    </xf>
    <xf numFmtId="0" fontId="17" fillId="3" borderId="5" xfId="0" applyFont="1" applyFill="1" applyBorder="1" applyAlignment="1">
      <alignment horizontal="center" wrapText="1"/>
    </xf>
    <xf numFmtId="0" fontId="21" fillId="3" borderId="5" xfId="0" applyFont="1" applyFill="1" applyBorder="1" applyAlignment="1">
      <alignment horizontal="center" wrapText="1"/>
    </xf>
    <xf numFmtId="165" fontId="0" fillId="0" borderId="0" xfId="1" applyNumberFormat="1" applyFont="1"/>
    <xf numFmtId="3" fontId="5" fillId="6" borderId="1" xfId="0" applyNumberFormat="1" applyFont="1" applyFill="1" applyBorder="1" applyAlignment="1">
      <alignment horizontal="center"/>
    </xf>
    <xf numFmtId="0" fontId="24" fillId="0" borderId="0" xfId="0" applyFont="1"/>
    <xf numFmtId="0" fontId="18" fillId="2" borderId="2" xfId="0" applyFont="1" applyFill="1" applyBorder="1" applyAlignment="1">
      <alignment horizontal="center"/>
    </xf>
    <xf numFmtId="0" fontId="2" fillId="0" borderId="2" xfId="0" applyFont="1" applyBorder="1"/>
    <xf numFmtId="0" fontId="2" fillId="0" borderId="3" xfId="0" applyFont="1" applyBorder="1"/>
    <xf numFmtId="0" fontId="17" fillId="0" borderId="0" xfId="0" applyFont="1" applyAlignment="1">
      <alignment wrapText="1"/>
    </xf>
    <xf numFmtId="0" fontId="3" fillId="0" borderId="0" xfId="0" applyFont="1" applyAlignment="1">
      <alignment wrapText="1"/>
    </xf>
    <xf numFmtId="0" fontId="3" fillId="0" borderId="0" xfId="0" applyFont="1" applyAlignment="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850583</xdr:colOff>
      <xdr:row>25</xdr:row>
      <xdr:rowOff>19050</xdr:rowOff>
    </xdr:from>
    <xdr:to>
      <xdr:col>6</xdr:col>
      <xdr:colOff>119063</xdr:colOff>
      <xdr:row>28</xdr:row>
      <xdr:rowOff>7620</xdr:rowOff>
    </xdr:to>
    <xdr:sp macro="" textlink="">
      <xdr:nvSpPr>
        <xdr:cNvPr id="3" name="TextBox 2">
          <a:extLst>
            <a:ext uri="{FF2B5EF4-FFF2-40B4-BE49-F238E27FC236}">
              <a16:creationId xmlns:a16="http://schemas.microsoft.com/office/drawing/2014/main" id="{91DDEC77-19CC-BA70-BDAB-8862D03B8298}"/>
            </a:ext>
          </a:extLst>
        </xdr:cNvPr>
        <xdr:cNvSpPr txBox="1"/>
      </xdr:nvSpPr>
      <xdr:spPr>
        <a:xfrm>
          <a:off x="850583" y="5490210"/>
          <a:ext cx="6019800" cy="49149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 For an estimate of load impacts, please refer the draft results of SDG&amp;E’s ELRP Load Impact Study that will be released in March.</a:t>
          </a:r>
          <a:endParaRPr lang="en-US">
            <a:effectLst/>
          </a:endParaRPr>
        </a:p>
        <a:p>
          <a:endParaRPr lang="en-US"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H16"/>
  <sheetViews>
    <sheetView zoomScaleNormal="100" workbookViewId="0">
      <selection activeCell="B22" sqref="B22"/>
    </sheetView>
  </sheetViews>
  <sheetFormatPr defaultColWidth="12.44140625" defaultRowHeight="13.2" x14ac:dyDescent="0.25"/>
  <cols>
    <col min="1" max="1" width="12.44140625" style="24"/>
    <col min="2" max="2" width="18.77734375" style="24" customWidth="1"/>
    <col min="3" max="5" width="22.77734375" style="24" customWidth="1"/>
    <col min="6" max="8" width="18.77734375" style="24" customWidth="1"/>
    <col min="9" max="16384" width="12.44140625" style="24"/>
  </cols>
  <sheetData>
    <row r="1" spans="1:8" ht="13.8" x14ac:dyDescent="0.25">
      <c r="A1" s="30"/>
      <c r="B1" s="37" t="s">
        <v>0</v>
      </c>
      <c r="C1" s="38"/>
      <c r="D1" s="38"/>
      <c r="E1" s="38"/>
      <c r="F1" s="38"/>
      <c r="G1" s="38"/>
      <c r="H1" s="39"/>
    </row>
    <row r="2" spans="1:8" ht="51" x14ac:dyDescent="0.25">
      <c r="A2" s="31" t="s">
        <v>1</v>
      </c>
      <c r="B2" s="32" t="s">
        <v>2</v>
      </c>
      <c r="C2" s="32" t="s">
        <v>3</v>
      </c>
      <c r="D2" s="33" t="s">
        <v>4</v>
      </c>
      <c r="E2" s="33" t="s">
        <v>5</v>
      </c>
      <c r="F2" s="33" t="s">
        <v>6</v>
      </c>
      <c r="G2" s="33" t="s">
        <v>7</v>
      </c>
      <c r="H2" s="33" t="s">
        <v>8</v>
      </c>
    </row>
    <row r="3" spans="1:8" ht="13.8" x14ac:dyDescent="0.25">
      <c r="A3" s="22" t="s">
        <v>9</v>
      </c>
      <c r="B3" s="23">
        <f>'A.1 General'!B13</f>
        <v>32</v>
      </c>
      <c r="C3" s="23">
        <f>'A.1 General'!C13</f>
        <v>1652187.9601629446</v>
      </c>
      <c r="D3" s="23">
        <f>'A.1 General'!D13</f>
        <v>1855860.2857131092</v>
      </c>
      <c r="E3" s="23">
        <f>'A.1 General'!E13</f>
        <v>1871917.2865393313</v>
      </c>
      <c r="F3" s="23">
        <f>'A.1 General'!F13</f>
        <v>49708.356894659555</v>
      </c>
      <c r="G3" s="23">
        <f>'A.1 General'!G13</f>
        <v>56055.56172745151</v>
      </c>
      <c r="H3" s="23">
        <f>'A.1 General'!H13</f>
        <v>56492.499041727606</v>
      </c>
    </row>
    <row r="4" spans="1:8" ht="13.8" x14ac:dyDescent="0.25">
      <c r="A4" s="22" t="s">
        <v>10</v>
      </c>
      <c r="B4" s="23">
        <v>0</v>
      </c>
      <c r="C4" s="23">
        <f>'A.1 BIP'!E13</f>
        <v>0</v>
      </c>
      <c r="D4" s="23">
        <f>'A.1 BIP'!F13</f>
        <v>0</v>
      </c>
      <c r="E4" s="23">
        <f>'A.1 BIP'!G13</f>
        <v>0</v>
      </c>
      <c r="F4" s="23">
        <f>'A.1 BIP'!H13</f>
        <v>0</v>
      </c>
      <c r="G4" s="23">
        <f>'A.1 BIP'!I13</f>
        <v>0</v>
      </c>
      <c r="H4" s="23">
        <f>'A.1 BIP'!J13</f>
        <v>0</v>
      </c>
    </row>
    <row r="5" spans="1:8" ht="13.8" x14ac:dyDescent="0.25">
      <c r="A5" s="22" t="s">
        <v>11</v>
      </c>
      <c r="B5" s="23">
        <f>'A.2 Non-BIP'!B13</f>
        <v>37</v>
      </c>
      <c r="C5" s="23">
        <f>'A.2 Non-BIP'!E13</f>
        <v>7124.7053834497929</v>
      </c>
      <c r="D5" s="23">
        <f>'A.2 Non-BIP'!F13</f>
        <v>133.04279897257487</v>
      </c>
      <c r="E5" s="23">
        <f>'A.2 Non-BIP'!G13</f>
        <v>201.97826251809795</v>
      </c>
      <c r="F5" s="23">
        <f>'A.2 Non-BIP'!H13</f>
        <v>217.12644461105265</v>
      </c>
      <c r="G5" s="23">
        <f>'A.2 Non-BIP'!I13</f>
        <v>3400</v>
      </c>
      <c r="H5" s="23">
        <f>'A.2 Non-BIP'!J13</f>
        <v>16.600000000000001</v>
      </c>
    </row>
    <row r="6" spans="1:8" ht="13.8" x14ac:dyDescent="0.25">
      <c r="A6" s="22" t="s">
        <v>12</v>
      </c>
      <c r="B6" s="23">
        <f>A.4!B12</f>
        <v>2</v>
      </c>
      <c r="C6" s="23">
        <f>A.3!C13</f>
        <v>-318.17555436134342</v>
      </c>
      <c r="D6" s="23">
        <f>A.3!D13</f>
        <v>644.82176399230957</v>
      </c>
      <c r="E6" s="23">
        <f>A.3!E13</f>
        <v>1081.9515476226807</v>
      </c>
      <c r="F6" s="23">
        <f>A.3!F13</f>
        <v>-0.10530860348101594</v>
      </c>
      <c r="G6" s="23">
        <f>A.3!G13</f>
        <v>30.217653539445664</v>
      </c>
      <c r="H6" s="23">
        <f>A.3!H13</f>
        <v>41.613722811804877</v>
      </c>
    </row>
    <row r="7" spans="1:8" ht="13.8" x14ac:dyDescent="0.25">
      <c r="A7" s="22" t="s">
        <v>13</v>
      </c>
      <c r="B7" s="23">
        <f>A.4!B13</f>
        <v>35</v>
      </c>
      <c r="C7" s="23">
        <f>A.4!C13</f>
        <v>0</v>
      </c>
      <c r="D7" s="23">
        <f>A.4!D13</f>
        <v>0</v>
      </c>
      <c r="E7" s="23">
        <f>A.4!E13</f>
        <v>0</v>
      </c>
      <c r="F7" s="23">
        <f>A.4!F13</f>
        <v>0</v>
      </c>
      <c r="G7" s="23">
        <f>A.4!G13</f>
        <v>0</v>
      </c>
      <c r="H7" s="23">
        <f>A.4!H13</f>
        <v>0</v>
      </c>
    </row>
    <row r="8" spans="1:8" ht="13.8" x14ac:dyDescent="0.25">
      <c r="A8" s="22" t="s">
        <v>14</v>
      </c>
      <c r="B8" s="23">
        <f>'A.4 Tesla'!B13</f>
        <v>37</v>
      </c>
      <c r="C8" s="23">
        <f>'A.4 Tesla'!C13</f>
        <v>0</v>
      </c>
      <c r="D8" s="23">
        <f>'A.4 Tesla'!D13</f>
        <v>0</v>
      </c>
      <c r="E8" s="23">
        <f>'A.4 Tesla'!E13</f>
        <v>0</v>
      </c>
      <c r="F8" s="23">
        <f>'A.4 Tesla'!F13</f>
        <v>0</v>
      </c>
      <c r="G8" s="23">
        <f>'A.4 Tesla'!G13</f>
        <v>0</v>
      </c>
      <c r="H8" s="23">
        <f>'A.4 Tesla'!H13</f>
        <v>0</v>
      </c>
    </row>
    <row r="9" spans="1:8" ht="13.8" x14ac:dyDescent="0.25">
      <c r="A9" s="22" t="s">
        <v>15</v>
      </c>
      <c r="B9" s="23">
        <f>A.6!B13</f>
        <v>50</v>
      </c>
      <c r="C9" s="23">
        <f>A.6!C13</f>
        <v>-1502945.1410900014</v>
      </c>
      <c r="D9" s="23">
        <f>A.6!D13</f>
        <v>6097133</v>
      </c>
      <c r="E9" s="23">
        <f>A.6!E13</f>
        <v>0</v>
      </c>
      <c r="F9" s="23">
        <f>A.6!F13</f>
        <v>-30058.90282180002</v>
      </c>
      <c r="G9" s="23">
        <f>A.6!G13</f>
        <v>121942.66</v>
      </c>
      <c r="H9" s="23">
        <f>A.6!H13</f>
        <v>0</v>
      </c>
    </row>
    <row r="10" spans="1:8" s="26" customFormat="1" ht="13.8" x14ac:dyDescent="0.25">
      <c r="A10" s="22" t="s">
        <v>16</v>
      </c>
      <c r="B10" s="25">
        <f t="shared" ref="B10:H10" si="0">SUM(B3:B9)</f>
        <v>193</v>
      </c>
      <c r="C10" s="25">
        <f t="shared" si="0"/>
        <v>156049.34890203155</v>
      </c>
      <c r="D10" s="25">
        <f t="shared" si="0"/>
        <v>7953771.1502760742</v>
      </c>
      <c r="E10" s="25">
        <f t="shared" si="0"/>
        <v>1873201.2163494721</v>
      </c>
      <c r="F10" s="25">
        <f t="shared" si="0"/>
        <v>19866.475208867105</v>
      </c>
      <c r="G10" s="25">
        <f t="shared" si="0"/>
        <v>181428.43938099095</v>
      </c>
      <c r="H10" s="25">
        <f t="shared" si="0"/>
        <v>56550.712764539407</v>
      </c>
    </row>
    <row r="11" spans="1:8" ht="13.8" x14ac:dyDescent="0.25">
      <c r="A11" s="27"/>
      <c r="B11" s="27"/>
      <c r="C11" s="27"/>
      <c r="D11" s="27"/>
      <c r="E11" s="27"/>
      <c r="F11" s="27"/>
      <c r="G11" s="27"/>
      <c r="H11" s="27"/>
    </row>
    <row r="12" spans="1:8" ht="13.8" x14ac:dyDescent="0.25">
      <c r="A12" s="27"/>
      <c r="B12" s="27"/>
      <c r="C12" s="27"/>
      <c r="D12" s="27"/>
      <c r="E12" s="27"/>
      <c r="F12" s="27"/>
      <c r="G12" s="27"/>
      <c r="H12" s="27"/>
    </row>
    <row r="13" spans="1:8" ht="13.8" x14ac:dyDescent="0.25">
      <c r="A13" s="28" t="s">
        <v>17</v>
      </c>
      <c r="B13" s="27"/>
      <c r="C13" s="27"/>
      <c r="D13" s="27"/>
      <c r="E13" s="27"/>
      <c r="F13" s="27"/>
      <c r="G13" s="27"/>
      <c r="H13" s="27"/>
    </row>
    <row r="14" spans="1:8" ht="13.8" x14ac:dyDescent="0.25">
      <c r="A14" s="29" t="s">
        <v>18</v>
      </c>
      <c r="B14" s="27"/>
      <c r="C14" s="27"/>
      <c r="D14" s="27"/>
      <c r="E14" s="27"/>
      <c r="F14" s="27"/>
      <c r="G14" s="27"/>
      <c r="H14" s="27"/>
    </row>
    <row r="15" spans="1:8" ht="27" customHeight="1" x14ac:dyDescent="0.25">
      <c r="A15" s="40" t="s">
        <v>19</v>
      </c>
      <c r="B15" s="40"/>
      <c r="C15" s="40"/>
      <c r="D15" s="40"/>
      <c r="E15" s="40"/>
      <c r="F15" s="40"/>
      <c r="G15" s="40"/>
      <c r="H15" s="40"/>
    </row>
    <row r="16" spans="1:8" ht="13.8" x14ac:dyDescent="0.25">
      <c r="A16" s="29" t="s">
        <v>20</v>
      </c>
      <c r="B16" s="27"/>
      <c r="C16" s="27"/>
      <c r="D16" s="27"/>
      <c r="E16" s="27"/>
      <c r="F16" s="27"/>
      <c r="G16" s="27"/>
      <c r="H16" s="27"/>
    </row>
  </sheetData>
  <mergeCells count="2">
    <mergeCell ref="B1:H1"/>
    <mergeCell ref="A15:H15"/>
  </mergeCells>
  <pageMargins left="0" right="0" top="0.75" bottom="0.75" header="0" footer="0"/>
  <pageSetup paperSize="5"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19"/>
  <sheetViews>
    <sheetView zoomScaleNormal="100" workbookViewId="0">
      <selection activeCell="B22" sqref="B22"/>
    </sheetView>
  </sheetViews>
  <sheetFormatPr defaultColWidth="12.44140625" defaultRowHeight="13.2" x14ac:dyDescent="0.25"/>
  <cols>
    <col min="1" max="1" width="12.44140625" style="14"/>
    <col min="3" max="4" width="19.44140625" bestFit="1" customWidth="1"/>
    <col min="5" max="5" width="14.77734375" bestFit="1" customWidth="1"/>
    <col min="6" max="8" width="15.77734375" customWidth="1"/>
  </cols>
  <sheetData>
    <row r="1" spans="1:28" ht="67.2" x14ac:dyDescent="0.3">
      <c r="A1" s="17" t="s">
        <v>21</v>
      </c>
      <c r="B1" s="17" t="s">
        <v>2</v>
      </c>
      <c r="C1" s="16" t="s">
        <v>22</v>
      </c>
      <c r="D1" s="19" t="s">
        <v>23</v>
      </c>
      <c r="E1" s="19" t="s">
        <v>24</v>
      </c>
      <c r="F1" s="21" t="s">
        <v>25</v>
      </c>
      <c r="G1" s="21" t="s">
        <v>26</v>
      </c>
      <c r="H1" s="21" t="s">
        <v>27</v>
      </c>
      <c r="I1" s="17" t="s">
        <v>28</v>
      </c>
      <c r="J1" s="17" t="s">
        <v>29</v>
      </c>
      <c r="K1" s="17" t="s">
        <v>30</v>
      </c>
      <c r="L1" s="1"/>
      <c r="M1" s="1"/>
      <c r="N1" s="1"/>
      <c r="O1" s="1"/>
      <c r="P1" s="1"/>
      <c r="Q1" s="1"/>
      <c r="R1" s="1"/>
      <c r="S1" s="1"/>
      <c r="T1" s="1"/>
      <c r="U1" s="1"/>
      <c r="V1" s="1"/>
      <c r="W1" s="1"/>
      <c r="X1" s="1"/>
      <c r="Y1" s="1"/>
      <c r="Z1" s="1"/>
      <c r="AA1" s="1"/>
      <c r="AB1" s="1"/>
    </row>
    <row r="2" spans="1:28" x14ac:dyDescent="0.25">
      <c r="A2" s="12">
        <v>44790</v>
      </c>
      <c r="B2" s="3" t="s">
        <v>31</v>
      </c>
      <c r="C2" s="3"/>
      <c r="D2" s="3"/>
      <c r="E2" s="3"/>
      <c r="F2" s="3"/>
      <c r="G2" s="3"/>
      <c r="H2" s="3"/>
      <c r="I2" s="3"/>
      <c r="J2" s="3"/>
      <c r="K2" s="3"/>
    </row>
    <row r="3" spans="1:28" x14ac:dyDescent="0.25">
      <c r="A3" s="12">
        <v>44804</v>
      </c>
      <c r="B3" s="4">
        <v>3</v>
      </c>
      <c r="C3" s="4">
        <v>28506.209199381559</v>
      </c>
      <c r="D3" s="4">
        <v>45586.382033413553</v>
      </c>
      <c r="E3" s="4">
        <v>47786.524990080638</v>
      </c>
      <c r="F3" s="4">
        <v>9502.0697331271858</v>
      </c>
      <c r="G3" s="4">
        <v>15195.460677804518</v>
      </c>
      <c r="H3" s="4">
        <v>15928.841663360212</v>
      </c>
      <c r="I3" s="4">
        <v>59131.000000000022</v>
      </c>
      <c r="J3" s="4">
        <v>401</v>
      </c>
      <c r="K3" s="4">
        <v>385</v>
      </c>
    </row>
    <row r="4" spans="1:28" x14ac:dyDescent="0.25">
      <c r="A4" s="12">
        <v>44805</v>
      </c>
      <c r="B4" s="4">
        <v>2</v>
      </c>
      <c r="C4" s="4">
        <v>72745.782914215568</v>
      </c>
      <c r="D4" s="4">
        <v>90624.011947466526</v>
      </c>
      <c r="E4" s="4">
        <v>90755.742570274422</v>
      </c>
      <c r="F4" s="4">
        <v>36372.891457107784</v>
      </c>
      <c r="G4" s="4">
        <v>45312.005973733263</v>
      </c>
      <c r="H4" s="4">
        <v>45377.871285137211</v>
      </c>
      <c r="I4" s="4">
        <v>57631.000000000044</v>
      </c>
      <c r="J4" s="4">
        <v>405</v>
      </c>
      <c r="K4" s="4">
        <v>385</v>
      </c>
    </row>
    <row r="5" spans="1:28" x14ac:dyDescent="0.25">
      <c r="A5" s="12">
        <v>44806</v>
      </c>
      <c r="B5" s="3" t="s">
        <v>31</v>
      </c>
      <c r="C5" s="3"/>
      <c r="D5" s="3"/>
      <c r="E5" s="3"/>
      <c r="F5" s="3"/>
      <c r="G5" s="3"/>
      <c r="H5" s="3"/>
      <c r="I5" s="3"/>
      <c r="J5" s="3"/>
      <c r="K5" s="3"/>
    </row>
    <row r="6" spans="1:28" x14ac:dyDescent="0.25">
      <c r="A6" s="12">
        <v>44807</v>
      </c>
      <c r="B6" s="4">
        <v>2</v>
      </c>
      <c r="C6" s="4">
        <v>127739.42185037765</v>
      </c>
      <c r="D6" s="4">
        <v>133349.903755848</v>
      </c>
      <c r="E6" s="4">
        <v>133579.11282862924</v>
      </c>
      <c r="F6" s="4">
        <v>63869.710925188825</v>
      </c>
      <c r="G6" s="4">
        <v>66674.951877924002</v>
      </c>
      <c r="H6" s="4">
        <v>66789.556414314618</v>
      </c>
      <c r="I6" s="4">
        <v>60631.000000000029</v>
      </c>
      <c r="J6" s="4">
        <v>405</v>
      </c>
      <c r="K6" s="4">
        <v>388</v>
      </c>
    </row>
    <row r="7" spans="1:28" x14ac:dyDescent="0.25">
      <c r="A7" s="12">
        <v>44808</v>
      </c>
      <c r="B7" s="4">
        <v>3</v>
      </c>
      <c r="C7" s="4">
        <v>209305.7791251631</v>
      </c>
      <c r="D7" s="4">
        <v>222129.04107442943</v>
      </c>
      <c r="E7" s="4">
        <v>223049.39440026449</v>
      </c>
      <c r="F7" s="4">
        <v>69768.593041721033</v>
      </c>
      <c r="G7" s="4">
        <v>74043.013691476473</v>
      </c>
      <c r="H7" s="4">
        <v>74349.7981334215</v>
      </c>
      <c r="I7" s="4">
        <v>60631.000000000022</v>
      </c>
      <c r="J7" s="4">
        <v>405</v>
      </c>
      <c r="K7" s="4">
        <v>388</v>
      </c>
    </row>
    <row r="8" spans="1:28" x14ac:dyDescent="0.25">
      <c r="A8" s="12">
        <v>44809</v>
      </c>
      <c r="B8" s="4">
        <v>4</v>
      </c>
      <c r="C8" s="4">
        <v>286675.20813927322</v>
      </c>
      <c r="D8" s="4">
        <v>302904.22864926182</v>
      </c>
      <c r="E8" s="4">
        <v>304229.71492472361</v>
      </c>
      <c r="F8" s="4">
        <v>71668.802034818305</v>
      </c>
      <c r="G8" s="4">
        <v>75726.057162315454</v>
      </c>
      <c r="H8" s="4">
        <v>76057.428731180902</v>
      </c>
      <c r="I8" s="4">
        <v>60606.000000000022</v>
      </c>
      <c r="J8" s="4">
        <v>405</v>
      </c>
      <c r="K8" s="4">
        <v>387</v>
      </c>
    </row>
    <row r="9" spans="1:28" x14ac:dyDescent="0.25">
      <c r="A9" s="12">
        <v>44810</v>
      </c>
      <c r="B9" s="4">
        <v>5</v>
      </c>
      <c r="C9" s="4">
        <v>303172.49112114962</v>
      </c>
      <c r="D9" s="4">
        <v>343770.42878098355</v>
      </c>
      <c r="E9" s="4">
        <v>347236.13085855677</v>
      </c>
      <c r="F9" s="4">
        <v>60634.498224229923</v>
      </c>
      <c r="G9" s="4">
        <v>68754.085756196713</v>
      </c>
      <c r="H9" s="4">
        <v>69447.226171711358</v>
      </c>
      <c r="I9" s="4">
        <v>61007.500000000022</v>
      </c>
      <c r="J9" s="4">
        <v>416</v>
      </c>
      <c r="K9" s="4">
        <v>396</v>
      </c>
    </row>
    <row r="10" spans="1:28" x14ac:dyDescent="0.25">
      <c r="A10" s="12">
        <v>44811</v>
      </c>
      <c r="B10" s="4">
        <v>5</v>
      </c>
      <c r="C10" s="4">
        <v>253067.112808598</v>
      </c>
      <c r="D10" s="4">
        <v>289249.66617231909</v>
      </c>
      <c r="E10" s="4">
        <v>291607.61623143562</v>
      </c>
      <c r="F10" s="4">
        <v>50613.422561719599</v>
      </c>
      <c r="G10" s="4">
        <v>57849.933234463817</v>
      </c>
      <c r="H10" s="4">
        <v>58321.523246287121</v>
      </c>
      <c r="I10" s="4">
        <v>62114.833333333372</v>
      </c>
      <c r="J10" s="4">
        <v>426</v>
      </c>
      <c r="K10" s="4">
        <v>407</v>
      </c>
    </row>
    <row r="11" spans="1:28" x14ac:dyDescent="0.25">
      <c r="A11" s="12">
        <v>44812</v>
      </c>
      <c r="B11" s="4">
        <v>5</v>
      </c>
      <c r="C11" s="4">
        <v>290350.70695678965</v>
      </c>
      <c r="D11" s="4">
        <v>313532.45444984839</v>
      </c>
      <c r="E11" s="4">
        <v>317980.78136239952</v>
      </c>
      <c r="F11" s="4">
        <v>58070.141391357931</v>
      </c>
      <c r="G11" s="4">
        <v>62706.490889969675</v>
      </c>
      <c r="H11" s="4">
        <v>63596.156272479901</v>
      </c>
      <c r="I11" s="4">
        <v>62324.833333333336</v>
      </c>
      <c r="J11" s="4">
        <v>428</v>
      </c>
      <c r="K11" s="4">
        <v>405</v>
      </c>
    </row>
    <row r="12" spans="1:28" x14ac:dyDescent="0.25">
      <c r="A12" s="13">
        <v>44813</v>
      </c>
      <c r="B12" s="5">
        <v>3</v>
      </c>
      <c r="C12" s="5">
        <v>80625.248047996312</v>
      </c>
      <c r="D12" s="5">
        <v>114714.16884953907</v>
      </c>
      <c r="E12" s="5">
        <v>115692.26837296688</v>
      </c>
      <c r="F12" s="5">
        <v>26875.082682665437</v>
      </c>
      <c r="G12" s="5">
        <v>38238.056283179692</v>
      </c>
      <c r="H12" s="5">
        <v>38564.089457655624</v>
      </c>
      <c r="I12" s="5">
        <v>62324.833333333365</v>
      </c>
      <c r="J12" s="5">
        <v>428</v>
      </c>
      <c r="K12" s="5">
        <v>405</v>
      </c>
    </row>
    <row r="13" spans="1:28" x14ac:dyDescent="0.25">
      <c r="A13" s="9" t="s">
        <v>32</v>
      </c>
      <c r="B13" s="7">
        <f t="shared" ref="B13:E13" si="0">SUM(B2:B12)</f>
        <v>32</v>
      </c>
      <c r="C13" s="7">
        <f t="shared" si="0"/>
        <v>1652187.9601629446</v>
      </c>
      <c r="D13" s="7">
        <f t="shared" si="0"/>
        <v>1855860.2857131092</v>
      </c>
      <c r="E13" s="7">
        <f t="shared" si="0"/>
        <v>1871917.2865393313</v>
      </c>
      <c r="F13" s="7">
        <f t="shared" ref="F13:K13" si="1">AVERAGE(F2:F12)</f>
        <v>49708.356894659555</v>
      </c>
      <c r="G13" s="7">
        <f t="shared" si="1"/>
        <v>56055.56172745151</v>
      </c>
      <c r="H13" s="7">
        <f t="shared" si="1"/>
        <v>56492.499041727606</v>
      </c>
      <c r="I13" s="7">
        <f t="shared" si="1"/>
        <v>60711.333333333343</v>
      </c>
      <c r="J13" s="7">
        <f t="shared" si="1"/>
        <v>413.22222222222223</v>
      </c>
      <c r="K13" s="7">
        <f t="shared" si="1"/>
        <v>394</v>
      </c>
    </row>
    <row r="14" spans="1:28" x14ac:dyDescent="0.25">
      <c r="D14" s="8"/>
      <c r="E14" s="8"/>
    </row>
    <row r="16" spans="1:28" ht="14.4" x14ac:dyDescent="0.3">
      <c r="A16" s="15" t="s">
        <v>17</v>
      </c>
    </row>
    <row r="17" spans="1:11" ht="14.4" x14ac:dyDescent="0.3">
      <c r="A17" s="20" t="s">
        <v>33</v>
      </c>
    </row>
    <row r="18" spans="1:11" ht="29.4" customHeight="1" x14ac:dyDescent="0.3">
      <c r="A18" s="41" t="s">
        <v>34</v>
      </c>
      <c r="B18" s="41"/>
      <c r="C18" s="41"/>
      <c r="D18" s="41"/>
      <c r="E18" s="41"/>
      <c r="F18" s="41"/>
      <c r="G18" s="41"/>
      <c r="H18" s="41"/>
      <c r="I18" s="41"/>
      <c r="J18" s="41"/>
      <c r="K18" s="41"/>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D28"/>
  <sheetViews>
    <sheetView zoomScaleNormal="100" workbookViewId="0">
      <selection activeCell="B22" sqref="B22"/>
    </sheetView>
  </sheetViews>
  <sheetFormatPr defaultColWidth="12.44140625" defaultRowHeight="13.2" x14ac:dyDescent="0.25"/>
  <cols>
    <col min="5" max="7" width="19.77734375" bestFit="1" customWidth="1"/>
    <col min="8" max="10" width="15.77734375" customWidth="1"/>
  </cols>
  <sheetData>
    <row r="1" spans="1:30" ht="66" x14ac:dyDescent="0.25">
      <c r="A1" s="17" t="s">
        <v>21</v>
      </c>
      <c r="B1" s="17" t="s">
        <v>2</v>
      </c>
      <c r="C1" s="17" t="s">
        <v>36</v>
      </c>
      <c r="D1" s="17" t="s">
        <v>37</v>
      </c>
      <c r="E1" s="17" t="s">
        <v>38</v>
      </c>
      <c r="F1" s="17" t="s">
        <v>39</v>
      </c>
      <c r="G1" s="17" t="s">
        <v>40</v>
      </c>
      <c r="H1" s="17" t="s">
        <v>41</v>
      </c>
      <c r="I1" s="17" t="s">
        <v>42</v>
      </c>
      <c r="J1" s="17" t="s">
        <v>43</v>
      </c>
      <c r="K1" s="17" t="s">
        <v>28</v>
      </c>
      <c r="L1" s="17" t="s">
        <v>29</v>
      </c>
      <c r="M1" s="17" t="s">
        <v>30</v>
      </c>
      <c r="O1" s="1"/>
      <c r="P1" s="1"/>
      <c r="Q1" s="1"/>
      <c r="R1" s="1"/>
      <c r="S1" s="1"/>
      <c r="T1" s="1"/>
      <c r="U1" s="1"/>
      <c r="V1" s="1"/>
      <c r="W1" s="1"/>
      <c r="X1" s="1"/>
      <c r="Y1" s="1"/>
      <c r="Z1" s="1"/>
      <c r="AA1" s="1"/>
      <c r="AB1" s="1"/>
      <c r="AC1" s="1"/>
      <c r="AD1" s="1"/>
    </row>
    <row r="2" spans="1:30" x14ac:dyDescent="0.25">
      <c r="A2" s="2">
        <v>44790</v>
      </c>
      <c r="B2" s="3"/>
      <c r="C2" s="3"/>
      <c r="D2" s="3"/>
      <c r="E2" s="3"/>
      <c r="F2" s="3"/>
      <c r="G2" s="3"/>
      <c r="H2" s="3"/>
      <c r="I2" s="3"/>
      <c r="J2" s="3"/>
      <c r="K2" s="3"/>
      <c r="L2" s="3"/>
      <c r="M2" s="3"/>
    </row>
    <row r="3" spans="1:30" x14ac:dyDescent="0.25">
      <c r="A3" s="2">
        <v>44804</v>
      </c>
      <c r="B3" s="4"/>
      <c r="C3" s="4"/>
      <c r="D3" s="4"/>
      <c r="E3" s="4"/>
      <c r="F3" s="4"/>
      <c r="G3" s="4"/>
      <c r="H3" s="4"/>
      <c r="I3" s="4"/>
      <c r="J3" s="4"/>
      <c r="K3" s="4"/>
      <c r="L3" s="4"/>
      <c r="M3" s="4"/>
    </row>
    <row r="4" spans="1:30" x14ac:dyDescent="0.25">
      <c r="A4" s="2">
        <v>44805</v>
      </c>
      <c r="B4" s="4"/>
      <c r="C4" s="4"/>
      <c r="D4" s="4"/>
      <c r="E4" s="4"/>
      <c r="F4" s="4"/>
      <c r="G4" s="4"/>
      <c r="H4" s="4"/>
      <c r="I4" s="4"/>
      <c r="J4" s="4"/>
      <c r="K4" s="4"/>
      <c r="L4" s="4"/>
      <c r="M4" s="4"/>
    </row>
    <row r="5" spans="1:30" x14ac:dyDescent="0.25">
      <c r="A5" s="2">
        <v>44806</v>
      </c>
      <c r="B5" s="3"/>
      <c r="C5" s="3"/>
      <c r="D5" s="3"/>
      <c r="E5" s="3"/>
      <c r="F5" s="3"/>
      <c r="G5" s="3"/>
      <c r="H5" s="3"/>
      <c r="I5" s="3"/>
      <c r="J5" s="3"/>
      <c r="K5" s="3"/>
      <c r="L5" s="3"/>
      <c r="M5" s="3"/>
    </row>
    <row r="6" spans="1:30" x14ac:dyDescent="0.25">
      <c r="A6" s="2">
        <v>44807</v>
      </c>
      <c r="B6" s="4"/>
      <c r="C6" s="4"/>
      <c r="D6" s="4"/>
      <c r="E6" s="4"/>
      <c r="F6" s="4"/>
      <c r="G6" s="4"/>
      <c r="H6" s="4"/>
      <c r="I6" s="4"/>
      <c r="J6" s="4"/>
      <c r="K6" s="4"/>
      <c r="L6" s="4"/>
      <c r="M6" s="4"/>
    </row>
    <row r="7" spans="1:30" x14ac:dyDescent="0.25">
      <c r="A7" s="2">
        <v>44808</v>
      </c>
      <c r="B7" s="4"/>
      <c r="C7" s="4"/>
      <c r="D7" s="4"/>
      <c r="E7" s="4"/>
      <c r="F7" s="4"/>
      <c r="G7" s="4"/>
      <c r="H7" s="4"/>
      <c r="I7" s="4"/>
      <c r="J7" s="4"/>
      <c r="K7" s="4"/>
      <c r="L7" s="4"/>
      <c r="M7" s="4"/>
    </row>
    <row r="8" spans="1:30" x14ac:dyDescent="0.25">
      <c r="A8" s="2">
        <v>44809</v>
      </c>
      <c r="B8" s="4"/>
      <c r="C8" s="4"/>
      <c r="D8" s="4"/>
      <c r="E8" s="4"/>
      <c r="F8" s="4"/>
      <c r="G8" s="4"/>
      <c r="H8" s="4"/>
      <c r="I8" s="4"/>
      <c r="J8" s="4"/>
      <c r="K8" s="4"/>
      <c r="L8" s="4"/>
      <c r="M8" s="4"/>
    </row>
    <row r="9" spans="1:30" x14ac:dyDescent="0.25">
      <c r="A9" s="2">
        <v>44810</v>
      </c>
      <c r="B9" s="4"/>
      <c r="C9" s="4"/>
      <c r="D9" s="4"/>
      <c r="E9" s="4"/>
      <c r="F9" s="4"/>
      <c r="G9" s="4"/>
      <c r="H9" s="4"/>
      <c r="I9" s="4"/>
      <c r="J9" s="4"/>
      <c r="K9" s="4"/>
      <c r="L9" s="4"/>
      <c r="M9" s="4"/>
    </row>
    <row r="10" spans="1:30" x14ac:dyDescent="0.25">
      <c r="A10" s="2">
        <v>44811</v>
      </c>
      <c r="B10" s="4"/>
      <c r="C10" s="4"/>
      <c r="D10" s="4"/>
      <c r="E10" s="4"/>
      <c r="F10" s="4"/>
      <c r="G10" s="4"/>
      <c r="H10" s="4"/>
      <c r="I10" s="4"/>
      <c r="J10" s="4"/>
      <c r="K10" s="4"/>
      <c r="L10" s="4"/>
      <c r="M10" s="4"/>
    </row>
    <row r="11" spans="1:30" x14ac:dyDescent="0.25">
      <c r="A11" s="2">
        <v>44812</v>
      </c>
      <c r="B11" s="4"/>
      <c r="C11" s="4"/>
      <c r="D11" s="4"/>
      <c r="E11" s="4"/>
      <c r="F11" s="4"/>
      <c r="G11" s="4"/>
      <c r="H11" s="4"/>
      <c r="I11" s="4"/>
      <c r="J11" s="4"/>
      <c r="K11" s="4"/>
      <c r="L11" s="4"/>
      <c r="M11" s="4"/>
    </row>
    <row r="12" spans="1:30" x14ac:dyDescent="0.25">
      <c r="A12" s="2">
        <v>44813</v>
      </c>
      <c r="B12" s="4"/>
      <c r="C12" s="4"/>
      <c r="D12" s="4"/>
      <c r="E12" s="4"/>
      <c r="F12" s="4"/>
      <c r="G12" s="4"/>
      <c r="H12" s="4"/>
      <c r="I12" s="4"/>
      <c r="J12" s="4"/>
      <c r="K12" s="4"/>
      <c r="L12" s="4"/>
      <c r="M12" s="4"/>
    </row>
    <row r="13" spans="1:30" x14ac:dyDescent="0.25">
      <c r="A13" s="6" t="s">
        <v>32</v>
      </c>
      <c r="B13" s="7">
        <f t="shared" ref="B13:G13" si="0">SUM(B2:B12)</f>
        <v>0</v>
      </c>
      <c r="C13" s="7">
        <f t="shared" si="0"/>
        <v>0</v>
      </c>
      <c r="D13" s="7">
        <f t="shared" si="0"/>
        <v>0</v>
      </c>
      <c r="E13" s="7">
        <f t="shared" si="0"/>
        <v>0</v>
      </c>
      <c r="F13" s="7">
        <f t="shared" si="0"/>
        <v>0</v>
      </c>
      <c r="G13" s="7">
        <f t="shared" si="0"/>
        <v>0</v>
      </c>
      <c r="H13" s="7">
        <f>IFERROR(AVERAGE(H2:H12),0)</f>
        <v>0</v>
      </c>
      <c r="I13" s="7">
        <f>IFERROR(AVERAGE(I2:I12),0)</f>
        <v>0</v>
      </c>
      <c r="J13" s="7">
        <f>IFERROR(AVERAGE(J2:J12),0)</f>
        <v>0</v>
      </c>
      <c r="K13" s="7">
        <f t="shared" ref="K13:M13" si="1">IFERROR(AVERAGE(K2:K12),0)</f>
        <v>0</v>
      </c>
      <c r="L13" s="7">
        <f t="shared" si="1"/>
        <v>0</v>
      </c>
      <c r="M13" s="7">
        <f t="shared" si="1"/>
        <v>0</v>
      </c>
    </row>
    <row r="15" spans="1:30" x14ac:dyDescent="0.25">
      <c r="B15" s="36" t="s">
        <v>44</v>
      </c>
    </row>
    <row r="16" spans="1:30" ht="14.4" x14ac:dyDescent="0.3">
      <c r="A16" s="15" t="s">
        <v>17</v>
      </c>
    </row>
    <row r="17" spans="1:13" ht="14.4" x14ac:dyDescent="0.3">
      <c r="A17" s="20" t="s">
        <v>33</v>
      </c>
    </row>
    <row r="18" spans="1:13" ht="28.8" customHeight="1" x14ac:dyDescent="0.3">
      <c r="A18" s="41" t="s">
        <v>34</v>
      </c>
      <c r="B18" s="41"/>
      <c r="C18" s="41"/>
      <c r="D18" s="41"/>
      <c r="E18" s="41"/>
      <c r="F18" s="41"/>
      <c r="G18" s="41"/>
      <c r="H18" s="41"/>
      <c r="I18" s="41"/>
      <c r="J18" s="41"/>
      <c r="K18" s="41"/>
      <c r="L18" s="41"/>
      <c r="M18" s="41"/>
    </row>
    <row r="19" spans="1:13" ht="14.4" x14ac:dyDescent="0.3">
      <c r="A19" s="20" t="s">
        <v>35</v>
      </c>
      <c r="E19" s="8"/>
    </row>
    <row r="20" spans="1:13" x14ac:dyDescent="0.25">
      <c r="E20" s="8"/>
    </row>
    <row r="21" spans="1:13" x14ac:dyDescent="0.25">
      <c r="E21" s="8"/>
    </row>
    <row r="22" spans="1:13" x14ac:dyDescent="0.25">
      <c r="E22" s="8"/>
    </row>
    <row r="23" spans="1:13" x14ac:dyDescent="0.25">
      <c r="E23" s="8"/>
    </row>
    <row r="24" spans="1:13" x14ac:dyDescent="0.25">
      <c r="E24" s="8"/>
    </row>
    <row r="25" spans="1:13" x14ac:dyDescent="0.25">
      <c r="E25" s="8"/>
    </row>
    <row r="26" spans="1:13" x14ac:dyDescent="0.25">
      <c r="E26" s="8"/>
    </row>
    <row r="27" spans="1:13" x14ac:dyDescent="0.25">
      <c r="E27" s="8"/>
    </row>
    <row r="28" spans="1:13" x14ac:dyDescent="0.25">
      <c r="E28" s="8"/>
    </row>
  </sheetData>
  <mergeCells count="1">
    <mergeCell ref="A18:M18"/>
  </mergeCells>
  <pageMargins left="0" right="0" top="0.75" bottom="0.75" header="0" footer="0"/>
  <pageSetup paperSize="5" scale="94" orientation="landscape" r:id="rId1"/>
  <headerFooter>
    <oddHeader>&amp;F</oddHeader>
    <oddFooter>&amp;A</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K19"/>
  <sheetViews>
    <sheetView zoomScaleNormal="100" workbookViewId="0">
      <selection activeCell="B22" sqref="B22"/>
    </sheetView>
  </sheetViews>
  <sheetFormatPr defaultColWidth="12.44140625" defaultRowHeight="13.2" x14ac:dyDescent="0.25"/>
  <cols>
    <col min="3" max="5" width="19.77734375" bestFit="1" customWidth="1"/>
    <col min="6" max="8" width="15.77734375" customWidth="1"/>
  </cols>
  <sheetData>
    <row r="1" spans="1:11" ht="66" x14ac:dyDescent="0.25">
      <c r="A1" s="17" t="s">
        <v>21</v>
      </c>
      <c r="B1" s="17" t="s">
        <v>2</v>
      </c>
      <c r="C1" s="17" t="s">
        <v>45</v>
      </c>
      <c r="D1" s="17" t="s">
        <v>39</v>
      </c>
      <c r="E1" s="17" t="s">
        <v>40</v>
      </c>
      <c r="F1" s="17" t="s">
        <v>41</v>
      </c>
      <c r="G1" s="17" t="s">
        <v>42</v>
      </c>
      <c r="H1" s="17" t="s">
        <v>43</v>
      </c>
      <c r="I1" s="17" t="s">
        <v>28</v>
      </c>
      <c r="J1" s="17" t="s">
        <v>29</v>
      </c>
      <c r="K1" s="17" t="s">
        <v>30</v>
      </c>
    </row>
    <row r="2" spans="1:11" x14ac:dyDescent="0.25">
      <c r="A2" s="2">
        <v>44790</v>
      </c>
      <c r="B2" s="4">
        <v>5</v>
      </c>
      <c r="C2" s="4">
        <v>-296.80796440124448</v>
      </c>
      <c r="D2" s="4">
        <v>9.7099750488996506</v>
      </c>
      <c r="E2" s="4">
        <v>32.997226618230343</v>
      </c>
      <c r="F2" s="4">
        <v>-59.361592880248892</v>
      </c>
      <c r="G2" s="4">
        <v>1.9419950097799301</v>
      </c>
      <c r="H2" s="4">
        <v>6.5994453236460684</v>
      </c>
      <c r="I2" s="4">
        <v>1600</v>
      </c>
      <c r="J2" s="4">
        <v>16</v>
      </c>
      <c r="K2" s="4">
        <v>16</v>
      </c>
    </row>
    <row r="3" spans="1:11" x14ac:dyDescent="0.25">
      <c r="A3" s="2">
        <v>44804</v>
      </c>
      <c r="B3" s="4">
        <v>3</v>
      </c>
      <c r="C3" s="4">
        <v>277.63545112609944</v>
      </c>
      <c r="D3" s="4">
        <v>364.47957745194435</v>
      </c>
      <c r="E3" s="4">
        <v>387.68509219586855</v>
      </c>
      <c r="F3" s="4">
        <v>92.545150375366475</v>
      </c>
      <c r="G3" s="4">
        <v>121.49319248398145</v>
      </c>
      <c r="H3" s="4">
        <v>129.22836406528953</v>
      </c>
      <c r="I3" s="4">
        <v>1600</v>
      </c>
      <c r="J3" s="4">
        <v>16</v>
      </c>
      <c r="K3" s="4">
        <v>16</v>
      </c>
    </row>
    <row r="4" spans="1:11" x14ac:dyDescent="0.25">
      <c r="A4" s="2">
        <v>44805</v>
      </c>
      <c r="B4" s="4">
        <v>2</v>
      </c>
      <c r="C4" s="4">
        <v>149.02741962432842</v>
      </c>
      <c r="D4" s="4">
        <v>216.5931448340416</v>
      </c>
      <c r="E4" s="4">
        <v>331.19337958097458</v>
      </c>
      <c r="F4" s="4">
        <v>74.513709812164208</v>
      </c>
      <c r="G4" s="4">
        <v>108.2965724170208</v>
      </c>
      <c r="H4" s="4">
        <v>165.59668979048729</v>
      </c>
      <c r="I4" s="4">
        <v>1600</v>
      </c>
      <c r="J4" s="4">
        <v>16</v>
      </c>
      <c r="K4" s="4">
        <v>16</v>
      </c>
    </row>
    <row r="5" spans="1:11" x14ac:dyDescent="0.25">
      <c r="A5" s="2">
        <v>44806</v>
      </c>
      <c r="B5" s="3" t="s">
        <v>31</v>
      </c>
      <c r="C5" s="3"/>
      <c r="D5" s="3"/>
      <c r="E5" s="3"/>
      <c r="F5" s="3"/>
      <c r="G5" s="3"/>
      <c r="H5" s="3"/>
      <c r="I5" s="3"/>
      <c r="J5" s="3"/>
      <c r="K5" s="3"/>
    </row>
    <row r="6" spans="1:11" x14ac:dyDescent="0.25">
      <c r="A6" s="2">
        <v>44807</v>
      </c>
      <c r="B6" s="4">
        <v>2</v>
      </c>
      <c r="C6" s="4">
        <v>789.80925933837921</v>
      </c>
      <c r="D6" s="4">
        <v>829.38925898075104</v>
      </c>
      <c r="E6" s="4">
        <v>831.90925538539886</v>
      </c>
      <c r="F6" s="4">
        <v>394.9046296691896</v>
      </c>
      <c r="G6" s="4">
        <v>414.69462949037552</v>
      </c>
      <c r="H6" s="4">
        <v>415.95462769269943</v>
      </c>
      <c r="I6" s="4">
        <v>1600</v>
      </c>
      <c r="J6" s="4">
        <v>16</v>
      </c>
      <c r="K6" s="4">
        <v>16</v>
      </c>
    </row>
    <row r="7" spans="1:11" x14ac:dyDescent="0.25">
      <c r="A7" s="2">
        <v>44808</v>
      </c>
      <c r="B7" s="4">
        <v>3</v>
      </c>
      <c r="C7" s="4">
        <v>-10.480185317989665</v>
      </c>
      <c r="D7" s="4">
        <v>274.43210287392139</v>
      </c>
      <c r="E7" s="4">
        <v>278.4670727699995</v>
      </c>
      <c r="F7" s="4">
        <v>-3.4933951059965551</v>
      </c>
      <c r="G7" s="4">
        <v>91.477367624640465</v>
      </c>
      <c r="H7" s="4">
        <v>92.822357589999839</v>
      </c>
      <c r="I7" s="4">
        <v>4600</v>
      </c>
      <c r="J7" s="4">
        <v>17</v>
      </c>
      <c r="K7" s="4">
        <v>17</v>
      </c>
    </row>
    <row r="8" spans="1:11" x14ac:dyDescent="0.25">
      <c r="A8" s="2">
        <v>44809</v>
      </c>
      <c r="B8" s="4">
        <v>4</v>
      </c>
      <c r="C8" s="4">
        <v>1413.3285022735577</v>
      </c>
      <c r="D8" s="4">
        <v>1413.3285031467676</v>
      </c>
      <c r="E8" s="4">
        <v>1455.2746160626411</v>
      </c>
      <c r="F8" s="4">
        <v>353.33212556838942</v>
      </c>
      <c r="G8" s="4">
        <v>353.3321257866919</v>
      </c>
      <c r="H8" s="4">
        <v>363.81865401566029</v>
      </c>
      <c r="I8" s="4">
        <v>4600</v>
      </c>
      <c r="J8" s="4">
        <v>17</v>
      </c>
      <c r="K8" s="4">
        <v>17</v>
      </c>
    </row>
    <row r="9" spans="1:11" x14ac:dyDescent="0.25">
      <c r="A9" s="2">
        <v>44810</v>
      </c>
      <c r="B9" s="4">
        <v>5</v>
      </c>
      <c r="C9" s="4">
        <v>-338.92443279266882</v>
      </c>
      <c r="D9" s="4">
        <v>327.44684648513794</v>
      </c>
      <c r="E9" s="4">
        <v>427.76463884115219</v>
      </c>
      <c r="F9" s="4">
        <v>-67.784886558533771</v>
      </c>
      <c r="G9" s="4">
        <v>65.489369297027594</v>
      </c>
      <c r="H9" s="4">
        <v>85.552927768230433</v>
      </c>
      <c r="I9" s="4">
        <v>4600</v>
      </c>
      <c r="J9" s="4">
        <v>17</v>
      </c>
      <c r="K9" s="4">
        <v>17</v>
      </c>
    </row>
    <row r="10" spans="1:11" x14ac:dyDescent="0.25">
      <c r="A10" s="2">
        <v>44811</v>
      </c>
      <c r="B10" s="4">
        <v>5</v>
      </c>
      <c r="C10" s="4">
        <v>157.27789402008253</v>
      </c>
      <c r="D10" s="4">
        <v>616.31933081895113</v>
      </c>
      <c r="E10" s="4">
        <v>739.99583930522203</v>
      </c>
      <c r="F10" s="4">
        <v>31.455578804016504</v>
      </c>
      <c r="G10" s="4">
        <v>123.26386616379023</v>
      </c>
      <c r="H10" s="4">
        <v>147.99916786104441</v>
      </c>
      <c r="I10" s="4">
        <v>4600</v>
      </c>
      <c r="J10" s="4">
        <v>17</v>
      </c>
      <c r="K10" s="4">
        <v>17</v>
      </c>
    </row>
    <row r="11" spans="1:11" x14ac:dyDescent="0.25">
      <c r="A11" s="2">
        <v>44812</v>
      </c>
      <c r="B11" s="4">
        <v>5</v>
      </c>
      <c r="C11" s="4">
        <v>160.53072277068648</v>
      </c>
      <c r="D11" s="4">
        <v>751.36054122075438</v>
      </c>
      <c r="E11" s="4">
        <v>870.85406669974327</v>
      </c>
      <c r="F11" s="4">
        <v>32.106144554137295</v>
      </c>
      <c r="G11" s="4">
        <v>150.27210824415087</v>
      </c>
      <c r="H11" s="4">
        <v>174.17081333994867</v>
      </c>
      <c r="I11" s="4">
        <v>4600</v>
      </c>
      <c r="J11" s="4">
        <v>17</v>
      </c>
      <c r="K11" s="4">
        <v>17</v>
      </c>
    </row>
    <row r="12" spans="1:11" x14ac:dyDescent="0.25">
      <c r="A12" s="2">
        <v>44813</v>
      </c>
      <c r="B12" s="4">
        <v>3</v>
      </c>
      <c r="C12" s="4">
        <v>1446.6315764617939</v>
      </c>
      <c r="D12" s="4">
        <v>1768.5641959905624</v>
      </c>
      <c r="E12" s="4">
        <v>1768.5641959905624</v>
      </c>
      <c r="F12" s="4">
        <v>482.21052548726465</v>
      </c>
      <c r="G12" s="4">
        <v>589.52139866352081</v>
      </c>
      <c r="H12" s="4">
        <v>589.52139866352081</v>
      </c>
      <c r="I12" s="4">
        <v>4600</v>
      </c>
      <c r="J12" s="4">
        <v>17</v>
      </c>
      <c r="K12" s="4">
        <v>17</v>
      </c>
    </row>
    <row r="13" spans="1:11" x14ac:dyDescent="0.25">
      <c r="A13" s="6" t="s">
        <v>32</v>
      </c>
      <c r="B13" s="7">
        <f t="shared" ref="B13:E13" si="0">SUM(B2:B12)</f>
        <v>37</v>
      </c>
      <c r="C13" s="7">
        <f t="shared" si="0"/>
        <v>3748.028243103025</v>
      </c>
      <c r="D13" s="7">
        <f t="shared" si="0"/>
        <v>6571.6234768517315</v>
      </c>
      <c r="E13" s="7">
        <f t="shared" si="0"/>
        <v>7124.7053834497929</v>
      </c>
      <c r="F13" s="7">
        <f t="shared" ref="F13:K13" si="1">AVERAGE((F2:F12))</f>
        <v>133.04279897257487</v>
      </c>
      <c r="G13" s="7">
        <f t="shared" si="1"/>
        <v>201.97826251809795</v>
      </c>
      <c r="H13" s="7">
        <f t="shared" si="1"/>
        <v>217.12644461105265</v>
      </c>
      <c r="I13" s="7">
        <f t="shared" si="1"/>
        <v>3400</v>
      </c>
      <c r="J13" s="7">
        <f t="shared" si="1"/>
        <v>16.600000000000001</v>
      </c>
      <c r="K13" s="7">
        <f t="shared" si="1"/>
        <v>16.600000000000001</v>
      </c>
    </row>
    <row r="16" spans="1:11" ht="14.4" x14ac:dyDescent="0.3">
      <c r="A16" s="15" t="s">
        <v>17</v>
      </c>
    </row>
    <row r="17" spans="1:11" ht="14.4" x14ac:dyDescent="0.3">
      <c r="A17" s="20" t="s">
        <v>33</v>
      </c>
    </row>
    <row r="18" spans="1:11" ht="30" customHeight="1" x14ac:dyDescent="0.3">
      <c r="A18" s="41" t="s">
        <v>34</v>
      </c>
      <c r="B18" s="41"/>
      <c r="C18" s="41"/>
      <c r="D18" s="41"/>
      <c r="E18" s="41"/>
      <c r="F18" s="41"/>
      <c r="G18" s="41"/>
      <c r="H18" s="41"/>
      <c r="I18" s="41"/>
      <c r="J18" s="41"/>
      <c r="K18" s="41"/>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K19"/>
  <sheetViews>
    <sheetView zoomScaleNormal="100" workbookViewId="0">
      <selection activeCell="B22" sqref="B22"/>
    </sheetView>
  </sheetViews>
  <sheetFormatPr defaultColWidth="12.44140625" defaultRowHeight="13.2" x14ac:dyDescent="0.25"/>
  <cols>
    <col min="3" max="5" width="19.77734375" bestFit="1" customWidth="1"/>
    <col min="6" max="6" width="14.44140625" customWidth="1"/>
    <col min="7" max="8" width="15.109375" bestFit="1" customWidth="1"/>
  </cols>
  <sheetData>
    <row r="1" spans="1:11" ht="66" x14ac:dyDescent="0.25">
      <c r="A1" s="17" t="s">
        <v>21</v>
      </c>
      <c r="B1" s="17" t="s">
        <v>2</v>
      </c>
      <c r="C1" s="17" t="s">
        <v>45</v>
      </c>
      <c r="D1" s="17" t="s">
        <v>39</v>
      </c>
      <c r="E1" s="17" t="s">
        <v>40</v>
      </c>
      <c r="F1" s="17" t="s">
        <v>41</v>
      </c>
      <c r="G1" s="17" t="s">
        <v>42</v>
      </c>
      <c r="H1" s="17" t="s">
        <v>43</v>
      </c>
      <c r="I1" s="17" t="s">
        <v>28</v>
      </c>
      <c r="J1" s="17" t="s">
        <v>29</v>
      </c>
      <c r="K1" s="17" t="s">
        <v>30</v>
      </c>
    </row>
    <row r="2" spans="1:11" x14ac:dyDescent="0.25">
      <c r="A2" s="2">
        <v>44790</v>
      </c>
      <c r="B2" s="10" t="s">
        <v>31</v>
      </c>
      <c r="C2" s="10"/>
      <c r="D2" s="10"/>
      <c r="E2" s="10"/>
      <c r="F2" s="10"/>
      <c r="G2" s="10"/>
      <c r="H2" s="10"/>
      <c r="I2" s="10"/>
      <c r="J2" s="10"/>
      <c r="K2" s="10"/>
    </row>
    <row r="3" spans="1:11" x14ac:dyDescent="0.25">
      <c r="A3" s="2">
        <v>44804</v>
      </c>
      <c r="B3" s="4">
        <v>3</v>
      </c>
      <c r="C3" s="4">
        <v>-210.30399899959568</v>
      </c>
      <c r="D3" s="4">
        <v>0</v>
      </c>
      <c r="E3" s="4">
        <v>0</v>
      </c>
      <c r="F3" s="4">
        <v>-70.101332999865221</v>
      </c>
      <c r="G3" s="4">
        <v>0</v>
      </c>
      <c r="H3" s="4">
        <v>0</v>
      </c>
      <c r="I3" s="4">
        <v>50</v>
      </c>
      <c r="J3" s="4">
        <v>1</v>
      </c>
      <c r="K3" s="4">
        <v>1</v>
      </c>
    </row>
    <row r="4" spans="1:11" x14ac:dyDescent="0.25">
      <c r="A4" s="2">
        <v>44805</v>
      </c>
      <c r="B4" s="4">
        <v>2</v>
      </c>
      <c r="C4" s="4">
        <v>57.297777438163742</v>
      </c>
      <c r="D4" s="4">
        <v>57.297775268554688</v>
      </c>
      <c r="E4" s="4">
        <v>103.92888641357422</v>
      </c>
      <c r="F4" s="4">
        <v>28.648888719081871</v>
      </c>
      <c r="G4" s="4">
        <v>28.648887634277344</v>
      </c>
      <c r="H4" s="4">
        <v>51.964443206787109</v>
      </c>
      <c r="I4" s="4">
        <v>50</v>
      </c>
      <c r="J4" s="4">
        <v>1</v>
      </c>
      <c r="K4" s="4">
        <v>1</v>
      </c>
    </row>
    <row r="5" spans="1:11" x14ac:dyDescent="0.25">
      <c r="A5" s="2">
        <v>44806</v>
      </c>
      <c r="B5" s="10" t="s">
        <v>31</v>
      </c>
      <c r="C5" s="10"/>
      <c r="D5" s="10"/>
      <c r="E5" s="10"/>
      <c r="F5" s="10"/>
      <c r="G5" s="10"/>
      <c r="H5" s="10"/>
      <c r="I5" s="10"/>
      <c r="J5" s="10"/>
      <c r="K5" s="10"/>
    </row>
    <row r="6" spans="1:11" x14ac:dyDescent="0.25">
      <c r="A6" s="2">
        <v>44807</v>
      </c>
      <c r="B6" s="4">
        <v>2</v>
      </c>
      <c r="C6" s="4">
        <v>303.41199979782107</v>
      </c>
      <c r="D6" s="4">
        <v>303.4119873046875</v>
      </c>
      <c r="E6" s="4">
        <v>303.4119873046875</v>
      </c>
      <c r="F6" s="4">
        <v>151.70599989891053</v>
      </c>
      <c r="G6" s="4">
        <v>151.70599365234375</v>
      </c>
      <c r="H6" s="4">
        <v>151.70599365234375</v>
      </c>
      <c r="I6" s="4">
        <v>50</v>
      </c>
      <c r="J6" s="4">
        <v>1</v>
      </c>
      <c r="K6" s="4">
        <v>1</v>
      </c>
    </row>
    <row r="7" spans="1:11" x14ac:dyDescent="0.25">
      <c r="A7" s="2">
        <v>44808</v>
      </c>
      <c r="B7" s="4">
        <v>3</v>
      </c>
      <c r="C7" s="4">
        <v>246.91200112342838</v>
      </c>
      <c r="D7" s="4">
        <v>246.91200256347656</v>
      </c>
      <c r="E7" s="4">
        <v>246.91200256347656</v>
      </c>
      <c r="F7" s="4">
        <v>82.304000374476132</v>
      </c>
      <c r="G7" s="4">
        <v>82.304000854492188</v>
      </c>
      <c r="H7" s="4">
        <v>82.304000854492188</v>
      </c>
      <c r="I7" s="4">
        <v>50</v>
      </c>
      <c r="J7" s="4">
        <v>1</v>
      </c>
      <c r="K7" s="4">
        <v>1</v>
      </c>
    </row>
    <row r="8" spans="1:11" x14ac:dyDescent="0.25">
      <c r="A8" s="2">
        <v>44809</v>
      </c>
      <c r="B8" s="4">
        <v>4</v>
      </c>
      <c r="C8" s="4">
        <v>37.199998722076415</v>
      </c>
      <c r="D8" s="4">
        <v>37.19999885559082</v>
      </c>
      <c r="E8" s="4">
        <v>60.186666488647461</v>
      </c>
      <c r="F8" s="4">
        <v>9.2999996805191039</v>
      </c>
      <c r="G8" s="4">
        <v>9.2999997138977051</v>
      </c>
      <c r="H8" s="4">
        <v>15.046666622161865</v>
      </c>
      <c r="I8" s="4">
        <v>50</v>
      </c>
      <c r="J8" s="4">
        <v>1</v>
      </c>
      <c r="K8" s="4">
        <v>1</v>
      </c>
    </row>
    <row r="9" spans="1:11" x14ac:dyDescent="0.25">
      <c r="A9" s="2">
        <v>44810</v>
      </c>
      <c r="B9" s="4">
        <v>5</v>
      </c>
      <c r="C9" s="4">
        <v>-130.87999983787537</v>
      </c>
      <c r="D9" s="4">
        <v>0</v>
      </c>
      <c r="E9" s="4">
        <v>32.992000579833984</v>
      </c>
      <c r="F9" s="4">
        <v>-26.175999967575073</v>
      </c>
      <c r="G9" s="4">
        <v>0</v>
      </c>
      <c r="H9" s="4">
        <v>6.5984001159667969</v>
      </c>
      <c r="I9" s="4">
        <v>50</v>
      </c>
      <c r="J9" s="4">
        <v>1</v>
      </c>
      <c r="K9" s="4">
        <v>1</v>
      </c>
    </row>
    <row r="10" spans="1:11" x14ac:dyDescent="0.25">
      <c r="A10" s="2">
        <v>44811</v>
      </c>
      <c r="B10" s="4">
        <v>5</v>
      </c>
      <c r="C10" s="4">
        <v>-84.800000123977668</v>
      </c>
      <c r="D10" s="4">
        <v>0</v>
      </c>
      <c r="E10" s="4">
        <v>59.639999389648438</v>
      </c>
      <c r="F10" s="4">
        <v>-16.960000024795534</v>
      </c>
      <c r="G10" s="4">
        <v>0</v>
      </c>
      <c r="H10" s="4">
        <v>11.927999877929688</v>
      </c>
      <c r="I10" s="4">
        <v>50</v>
      </c>
      <c r="J10" s="4">
        <v>1</v>
      </c>
      <c r="K10" s="4">
        <v>1</v>
      </c>
    </row>
    <row r="11" spans="1:11" x14ac:dyDescent="0.25">
      <c r="A11" s="2">
        <v>44812</v>
      </c>
      <c r="B11" s="4">
        <v>5</v>
      </c>
      <c r="C11" s="4">
        <v>-145.01333286285396</v>
      </c>
      <c r="D11" s="4">
        <v>0</v>
      </c>
      <c r="E11" s="4">
        <v>274.8800048828125</v>
      </c>
      <c r="F11" s="4">
        <v>-29.002666572570792</v>
      </c>
      <c r="G11" s="4">
        <v>0</v>
      </c>
      <c r="H11" s="4">
        <v>54.976000976562503</v>
      </c>
      <c r="I11" s="4">
        <v>50</v>
      </c>
      <c r="J11" s="4">
        <v>1</v>
      </c>
      <c r="K11" s="4">
        <v>1</v>
      </c>
    </row>
    <row r="12" spans="1:11" ht="13.8" thickBot="1" x14ac:dyDescent="0.3">
      <c r="A12" s="2">
        <v>44813</v>
      </c>
      <c r="B12" s="4">
        <v>3</v>
      </c>
      <c r="C12" s="4">
        <v>-391.99999961853041</v>
      </c>
      <c r="D12" s="4">
        <v>0</v>
      </c>
      <c r="E12" s="4">
        <v>0</v>
      </c>
      <c r="F12" s="4">
        <v>-130.66666653951015</v>
      </c>
      <c r="G12" s="4">
        <v>0</v>
      </c>
      <c r="H12" s="4">
        <v>0</v>
      </c>
      <c r="I12" s="4">
        <v>50</v>
      </c>
      <c r="J12" s="4">
        <v>1</v>
      </c>
      <c r="K12" s="4">
        <v>1</v>
      </c>
    </row>
    <row r="13" spans="1:11" ht="13.8" thickTop="1" x14ac:dyDescent="0.25">
      <c r="A13" s="6" t="s">
        <v>32</v>
      </c>
      <c r="B13" s="7">
        <f t="shared" ref="B13:E13" si="0">SUM(B2:B12)</f>
        <v>32</v>
      </c>
      <c r="C13" s="7">
        <f t="shared" si="0"/>
        <v>-318.17555436134342</v>
      </c>
      <c r="D13" s="7">
        <f t="shared" si="0"/>
        <v>644.82176399230957</v>
      </c>
      <c r="E13" s="7">
        <f t="shared" si="0"/>
        <v>1081.9515476226807</v>
      </c>
      <c r="F13" s="7">
        <f>IFERROR(AVERAGE(F2:F12),0)</f>
        <v>-0.10530860348101594</v>
      </c>
      <c r="G13" s="7">
        <f>IFERROR(AVERAGE(G2:G12),0)</f>
        <v>30.217653539445664</v>
      </c>
      <c r="H13" s="7">
        <f>IFERROR(AVERAGE(H2:H12),0)</f>
        <v>41.613722811804877</v>
      </c>
      <c r="I13" s="7">
        <f t="shared" ref="I13:K13" si="1">IFERROR(AVERAGE(I2:I12),0)</f>
        <v>50</v>
      </c>
      <c r="J13" s="7">
        <f t="shared" si="1"/>
        <v>1</v>
      </c>
      <c r="K13" s="7">
        <f t="shared" si="1"/>
        <v>1</v>
      </c>
    </row>
    <row r="16" spans="1:11" ht="14.4" x14ac:dyDescent="0.3">
      <c r="A16" s="15" t="s">
        <v>17</v>
      </c>
    </row>
    <row r="17" spans="1:11" ht="14.4" x14ac:dyDescent="0.3">
      <c r="A17" s="20" t="s">
        <v>33</v>
      </c>
    </row>
    <row r="18" spans="1:11" ht="28.2" customHeight="1" x14ac:dyDescent="0.3">
      <c r="A18" s="41" t="s">
        <v>34</v>
      </c>
      <c r="B18" s="41"/>
      <c r="C18" s="41"/>
      <c r="D18" s="41"/>
      <c r="E18" s="41"/>
      <c r="F18" s="41"/>
      <c r="G18" s="41"/>
      <c r="H18" s="41"/>
      <c r="I18" s="41"/>
      <c r="J18" s="41"/>
      <c r="K18" s="41"/>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19"/>
  <sheetViews>
    <sheetView zoomScaleNormal="100" workbookViewId="0">
      <selection activeCell="B22" sqref="B22"/>
    </sheetView>
  </sheetViews>
  <sheetFormatPr defaultColWidth="12.44140625" defaultRowHeight="13.2" x14ac:dyDescent="0.25"/>
  <cols>
    <col min="3" max="5" width="19.77734375" bestFit="1" customWidth="1"/>
    <col min="6" max="6" width="14.44140625" customWidth="1"/>
    <col min="7" max="8" width="15.109375" bestFit="1" customWidth="1"/>
  </cols>
  <sheetData>
    <row r="1" spans="1:11" ht="66" x14ac:dyDescent="0.25">
      <c r="A1" s="17" t="s">
        <v>21</v>
      </c>
      <c r="B1" s="17" t="s">
        <v>2</v>
      </c>
      <c r="C1" s="17" t="s">
        <v>45</v>
      </c>
      <c r="D1" s="17" t="s">
        <v>39</v>
      </c>
      <c r="E1" s="17" t="s">
        <v>40</v>
      </c>
      <c r="F1" s="17" t="s">
        <v>41</v>
      </c>
      <c r="G1" s="17" t="s">
        <v>42</v>
      </c>
      <c r="H1" s="17" t="s">
        <v>43</v>
      </c>
      <c r="I1" s="17" t="s">
        <v>28</v>
      </c>
      <c r="J1" s="17" t="s">
        <v>29</v>
      </c>
      <c r="K1" s="17" t="s">
        <v>30</v>
      </c>
    </row>
    <row r="2" spans="1:11" x14ac:dyDescent="0.25">
      <c r="A2" s="2">
        <v>44790</v>
      </c>
      <c r="B2" s="4">
        <v>5</v>
      </c>
      <c r="C2" s="4"/>
      <c r="D2" s="4"/>
      <c r="E2" s="4"/>
      <c r="F2" s="4"/>
      <c r="G2" s="4"/>
      <c r="H2" s="4"/>
      <c r="I2" s="4"/>
      <c r="J2" s="4"/>
      <c r="K2" s="4"/>
    </row>
    <row r="3" spans="1:11" x14ac:dyDescent="0.25">
      <c r="A3" s="2">
        <v>44804</v>
      </c>
      <c r="B3" s="4">
        <v>3</v>
      </c>
      <c r="C3" s="4"/>
      <c r="D3" s="4"/>
      <c r="E3" s="4"/>
      <c r="F3" s="4"/>
      <c r="G3" s="4"/>
      <c r="H3" s="4"/>
      <c r="I3" s="4"/>
      <c r="J3" s="4"/>
      <c r="K3" s="4"/>
    </row>
    <row r="4" spans="1:11" x14ac:dyDescent="0.25">
      <c r="A4" s="2">
        <v>44805</v>
      </c>
      <c r="B4" s="4">
        <v>1</v>
      </c>
      <c r="C4" s="4"/>
      <c r="D4" s="4"/>
      <c r="E4" s="4"/>
      <c r="F4" s="4"/>
      <c r="G4" s="4"/>
      <c r="H4" s="4"/>
      <c r="I4" s="4"/>
      <c r="J4" s="4"/>
      <c r="K4" s="4"/>
    </row>
    <row r="5" spans="1:11" x14ac:dyDescent="0.25">
      <c r="A5" s="2">
        <v>44806</v>
      </c>
      <c r="B5" s="10" t="s">
        <v>31</v>
      </c>
      <c r="C5" s="10"/>
      <c r="D5" s="10"/>
      <c r="E5" s="10"/>
      <c r="F5" s="10"/>
      <c r="G5" s="10"/>
      <c r="H5" s="10"/>
      <c r="I5" s="10"/>
      <c r="J5" s="10"/>
      <c r="K5" s="10"/>
    </row>
    <row r="6" spans="1:11" x14ac:dyDescent="0.25">
      <c r="A6" s="2">
        <v>44807</v>
      </c>
      <c r="B6" s="4">
        <v>2</v>
      </c>
      <c r="C6" s="4"/>
      <c r="D6" s="4"/>
      <c r="E6" s="4"/>
      <c r="F6" s="4"/>
      <c r="G6" s="4"/>
      <c r="H6" s="4"/>
      <c r="I6" s="4"/>
      <c r="J6" s="4"/>
      <c r="K6" s="4"/>
    </row>
    <row r="7" spans="1:11" x14ac:dyDescent="0.25">
      <c r="A7" s="2">
        <v>44808</v>
      </c>
      <c r="B7" s="4">
        <v>3</v>
      </c>
      <c r="C7" s="4"/>
      <c r="D7" s="4"/>
      <c r="E7" s="4"/>
      <c r="F7" s="4"/>
      <c r="G7" s="4"/>
      <c r="H7" s="4"/>
      <c r="I7" s="4"/>
      <c r="J7" s="4"/>
      <c r="K7" s="4"/>
    </row>
    <row r="8" spans="1:11" x14ac:dyDescent="0.25">
      <c r="A8" s="2">
        <v>44809</v>
      </c>
      <c r="B8" s="4">
        <v>4</v>
      </c>
      <c r="C8" s="4"/>
      <c r="D8" s="4"/>
      <c r="E8" s="4"/>
      <c r="F8" s="4"/>
      <c r="G8" s="4"/>
      <c r="H8" s="4"/>
      <c r="I8" s="4"/>
      <c r="J8" s="4"/>
      <c r="K8" s="4"/>
    </row>
    <row r="9" spans="1:11" x14ac:dyDescent="0.25">
      <c r="A9" s="2">
        <v>44810</v>
      </c>
      <c r="B9" s="4">
        <v>5</v>
      </c>
      <c r="C9" s="4"/>
      <c r="D9" s="4"/>
      <c r="E9" s="4"/>
      <c r="F9" s="4"/>
      <c r="G9" s="4"/>
      <c r="H9" s="4"/>
      <c r="I9" s="4"/>
      <c r="J9" s="4"/>
      <c r="K9" s="4"/>
    </row>
    <row r="10" spans="1:11" x14ac:dyDescent="0.25">
      <c r="A10" s="2">
        <v>44811</v>
      </c>
      <c r="B10" s="4">
        <v>5</v>
      </c>
      <c r="C10" s="4"/>
      <c r="D10" s="4"/>
      <c r="E10" s="4"/>
      <c r="F10" s="4"/>
      <c r="G10" s="4"/>
      <c r="H10" s="4"/>
      <c r="I10" s="4"/>
      <c r="J10" s="4"/>
      <c r="K10" s="4"/>
    </row>
    <row r="11" spans="1:11" x14ac:dyDescent="0.25">
      <c r="A11" s="2">
        <v>44812</v>
      </c>
      <c r="B11" s="4">
        <v>5</v>
      </c>
      <c r="C11" s="4"/>
      <c r="D11" s="4"/>
      <c r="E11" s="4"/>
      <c r="F11" s="4"/>
      <c r="G11" s="4"/>
      <c r="H11" s="4"/>
      <c r="I11" s="4"/>
      <c r="J11" s="4"/>
      <c r="K11" s="4"/>
    </row>
    <row r="12" spans="1:11" x14ac:dyDescent="0.25">
      <c r="A12" s="2">
        <v>44813</v>
      </c>
      <c r="B12" s="4">
        <v>2</v>
      </c>
      <c r="C12" s="4"/>
      <c r="D12" s="4"/>
      <c r="E12" s="4"/>
      <c r="F12" s="4"/>
      <c r="G12" s="4"/>
      <c r="H12" s="4"/>
      <c r="I12" s="4"/>
      <c r="J12" s="4"/>
      <c r="K12" s="4"/>
    </row>
    <row r="13" spans="1:11" x14ac:dyDescent="0.25">
      <c r="A13" s="6" t="s">
        <v>32</v>
      </c>
      <c r="B13" s="7">
        <f t="shared" ref="B13:E13" si="0">SUM(B2:B12)</f>
        <v>35</v>
      </c>
      <c r="C13" s="7">
        <f t="shared" si="0"/>
        <v>0</v>
      </c>
      <c r="D13" s="7">
        <f t="shared" si="0"/>
        <v>0</v>
      </c>
      <c r="E13" s="7">
        <f t="shared" si="0"/>
        <v>0</v>
      </c>
      <c r="F13" s="7">
        <f t="shared" ref="F13:K13" si="1">IFERROR(AVERAGE(F2:F12),0)</f>
        <v>0</v>
      </c>
      <c r="G13" s="7">
        <f t="shared" si="1"/>
        <v>0</v>
      </c>
      <c r="H13" s="7">
        <f t="shared" si="1"/>
        <v>0</v>
      </c>
      <c r="I13" s="7">
        <f t="shared" si="1"/>
        <v>0</v>
      </c>
      <c r="J13" s="7">
        <f t="shared" si="1"/>
        <v>0</v>
      </c>
      <c r="K13" s="7">
        <f t="shared" si="1"/>
        <v>0</v>
      </c>
    </row>
    <row r="15" spans="1:11" x14ac:dyDescent="0.25">
      <c r="B15" s="36" t="s">
        <v>46</v>
      </c>
    </row>
    <row r="16" spans="1:11" ht="14.4" x14ac:dyDescent="0.3">
      <c r="A16" s="15" t="s">
        <v>17</v>
      </c>
    </row>
    <row r="17" spans="1:11" ht="14.4" x14ac:dyDescent="0.3">
      <c r="A17" s="20" t="s">
        <v>33</v>
      </c>
    </row>
    <row r="18" spans="1:11" ht="28.2" customHeight="1" x14ac:dyDescent="0.3">
      <c r="A18" s="42" t="s">
        <v>34</v>
      </c>
      <c r="B18" s="42"/>
      <c r="C18" s="42"/>
      <c r="D18" s="42"/>
      <c r="E18" s="42"/>
      <c r="F18" s="42"/>
      <c r="G18" s="42"/>
      <c r="H18" s="42"/>
      <c r="I18" s="42"/>
      <c r="J18" s="42"/>
      <c r="K18" s="42"/>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K19"/>
  <sheetViews>
    <sheetView topLeftCell="A6" zoomScaleNormal="100" workbookViewId="0">
      <selection activeCell="B22" sqref="B22"/>
    </sheetView>
  </sheetViews>
  <sheetFormatPr defaultColWidth="12.44140625" defaultRowHeight="13.2" x14ac:dyDescent="0.25"/>
  <cols>
    <col min="3" max="5" width="19.77734375" bestFit="1" customWidth="1"/>
    <col min="6" max="8" width="15.77734375" customWidth="1"/>
  </cols>
  <sheetData>
    <row r="1" spans="1:11" ht="66" x14ac:dyDescent="0.25">
      <c r="A1" s="17" t="s">
        <v>21</v>
      </c>
      <c r="B1" s="17" t="s">
        <v>2</v>
      </c>
      <c r="C1" s="17" t="s">
        <v>45</v>
      </c>
      <c r="D1" s="17" t="s">
        <v>39</v>
      </c>
      <c r="E1" s="17" t="s">
        <v>40</v>
      </c>
      <c r="F1" s="17" t="s">
        <v>41</v>
      </c>
      <c r="G1" s="17" t="s">
        <v>42</v>
      </c>
      <c r="H1" s="17" t="s">
        <v>43</v>
      </c>
      <c r="I1" s="17" t="s">
        <v>28</v>
      </c>
      <c r="J1" s="17" t="s">
        <v>29</v>
      </c>
      <c r="K1" s="17" t="s">
        <v>30</v>
      </c>
    </row>
    <row r="2" spans="1:11" x14ac:dyDescent="0.25">
      <c r="A2" s="2">
        <v>44790</v>
      </c>
      <c r="B2" s="4">
        <v>5</v>
      </c>
      <c r="C2" s="4"/>
      <c r="D2" s="4"/>
      <c r="E2" s="4"/>
      <c r="F2" s="4"/>
      <c r="G2" s="4"/>
      <c r="H2" s="4"/>
      <c r="I2" s="4"/>
      <c r="J2" s="4"/>
      <c r="K2" s="4"/>
    </row>
    <row r="3" spans="1:11" x14ac:dyDescent="0.25">
      <c r="A3" s="2">
        <v>44804</v>
      </c>
      <c r="B3" s="4">
        <v>3</v>
      </c>
      <c r="C3" s="4"/>
      <c r="D3" s="4"/>
      <c r="E3" s="4"/>
      <c r="F3" s="4"/>
      <c r="G3" s="4"/>
      <c r="H3" s="4"/>
      <c r="I3" s="4"/>
      <c r="J3" s="4"/>
      <c r="K3" s="4"/>
    </row>
    <row r="4" spans="1:11" x14ac:dyDescent="0.25">
      <c r="A4" s="2">
        <v>44805</v>
      </c>
      <c r="B4" s="4">
        <v>1</v>
      </c>
      <c r="C4" s="4"/>
      <c r="D4" s="4"/>
      <c r="E4" s="4"/>
      <c r="F4" s="4"/>
      <c r="G4" s="4"/>
      <c r="H4" s="4"/>
      <c r="I4" s="4"/>
      <c r="J4" s="4"/>
      <c r="K4" s="4"/>
    </row>
    <row r="5" spans="1:11" x14ac:dyDescent="0.25">
      <c r="A5" s="2">
        <v>44806</v>
      </c>
      <c r="B5" s="10" t="s">
        <v>31</v>
      </c>
      <c r="C5" s="10"/>
      <c r="D5" s="10"/>
      <c r="E5" s="10"/>
      <c r="F5" s="10"/>
      <c r="G5" s="10"/>
      <c r="H5" s="10"/>
      <c r="I5" s="10"/>
      <c r="J5" s="10"/>
      <c r="K5" s="10"/>
    </row>
    <row r="6" spans="1:11" x14ac:dyDescent="0.25">
      <c r="A6" s="2">
        <v>44807</v>
      </c>
      <c r="B6" s="4">
        <v>2</v>
      </c>
      <c r="C6" s="4"/>
      <c r="D6" s="4"/>
      <c r="E6" s="4"/>
      <c r="F6" s="4"/>
      <c r="G6" s="4"/>
      <c r="H6" s="4"/>
      <c r="I6" s="4"/>
      <c r="J6" s="4"/>
      <c r="K6" s="4"/>
    </row>
    <row r="7" spans="1:11" x14ac:dyDescent="0.25">
      <c r="A7" s="2">
        <v>44808</v>
      </c>
      <c r="B7" s="4">
        <v>3</v>
      </c>
      <c r="C7" s="4"/>
      <c r="D7" s="4"/>
      <c r="E7" s="4"/>
      <c r="F7" s="4"/>
      <c r="G7" s="4"/>
      <c r="H7" s="4"/>
      <c r="I7" s="4"/>
      <c r="J7" s="4"/>
      <c r="K7" s="4"/>
    </row>
    <row r="8" spans="1:11" x14ac:dyDescent="0.25">
      <c r="A8" s="2">
        <v>44809</v>
      </c>
      <c r="B8" s="4">
        <v>4</v>
      </c>
      <c r="C8" s="4"/>
      <c r="D8" s="4"/>
      <c r="E8" s="4"/>
      <c r="F8" s="4"/>
      <c r="G8" s="4"/>
      <c r="H8" s="4"/>
      <c r="I8" s="4"/>
      <c r="J8" s="4"/>
      <c r="K8" s="4"/>
    </row>
    <row r="9" spans="1:11" x14ac:dyDescent="0.25">
      <c r="A9" s="2">
        <v>44810</v>
      </c>
      <c r="B9" s="4">
        <v>5</v>
      </c>
      <c r="C9" s="4"/>
      <c r="D9" s="4"/>
      <c r="E9" s="4"/>
      <c r="F9" s="4"/>
      <c r="G9" s="4"/>
      <c r="H9" s="4"/>
      <c r="I9" s="4"/>
      <c r="J9" s="4"/>
      <c r="K9" s="4"/>
    </row>
    <row r="10" spans="1:11" x14ac:dyDescent="0.25">
      <c r="A10" s="2">
        <v>44811</v>
      </c>
      <c r="B10" s="4">
        <v>5</v>
      </c>
      <c r="C10" s="4"/>
      <c r="D10" s="4"/>
      <c r="E10" s="4"/>
      <c r="F10" s="4"/>
      <c r="G10" s="4"/>
      <c r="H10" s="4"/>
      <c r="I10" s="4"/>
      <c r="J10" s="4"/>
      <c r="K10" s="4"/>
    </row>
    <row r="11" spans="1:11" x14ac:dyDescent="0.25">
      <c r="A11" s="2">
        <v>44812</v>
      </c>
      <c r="B11" s="4">
        <v>5</v>
      </c>
      <c r="C11" s="4"/>
      <c r="D11" s="4"/>
      <c r="E11" s="4"/>
      <c r="F11" s="4"/>
      <c r="G11" s="4"/>
      <c r="H11" s="4"/>
      <c r="I11" s="4"/>
      <c r="J11" s="4"/>
      <c r="K11" s="4"/>
    </row>
    <row r="12" spans="1:11" x14ac:dyDescent="0.25">
      <c r="A12" s="2">
        <v>44813</v>
      </c>
      <c r="B12" s="4">
        <v>4</v>
      </c>
      <c r="C12" s="4"/>
      <c r="D12" s="4"/>
      <c r="E12" s="4"/>
      <c r="F12" s="4"/>
      <c r="G12" s="4"/>
      <c r="H12" s="4"/>
      <c r="I12" s="4"/>
      <c r="J12" s="4"/>
      <c r="K12" s="4"/>
    </row>
    <row r="13" spans="1:11" x14ac:dyDescent="0.25">
      <c r="A13" s="6" t="s">
        <v>32</v>
      </c>
      <c r="B13" s="7">
        <f t="shared" ref="B13:E13" si="0">SUM(B2:B12)</f>
        <v>37</v>
      </c>
      <c r="C13" s="7">
        <f t="shared" si="0"/>
        <v>0</v>
      </c>
      <c r="D13" s="7">
        <f t="shared" si="0"/>
        <v>0</v>
      </c>
      <c r="E13" s="7">
        <f t="shared" si="0"/>
        <v>0</v>
      </c>
      <c r="F13" s="7">
        <f t="shared" ref="F13:K13" si="1">IFERROR(AVERAGE(F2:F12),0)</f>
        <v>0</v>
      </c>
      <c r="G13" s="7">
        <f t="shared" si="1"/>
        <v>0</v>
      </c>
      <c r="H13" s="7">
        <f t="shared" si="1"/>
        <v>0</v>
      </c>
      <c r="I13" s="7">
        <f t="shared" si="1"/>
        <v>0</v>
      </c>
      <c r="J13" s="7">
        <f t="shared" si="1"/>
        <v>0</v>
      </c>
      <c r="K13" s="7">
        <f t="shared" si="1"/>
        <v>0</v>
      </c>
    </row>
    <row r="15" spans="1:11" x14ac:dyDescent="0.25">
      <c r="B15" s="36" t="s">
        <v>47</v>
      </c>
    </row>
    <row r="16" spans="1:11" ht="14.4" x14ac:dyDescent="0.3">
      <c r="A16" s="15" t="s">
        <v>17</v>
      </c>
    </row>
    <row r="17" spans="1:11" ht="14.4" x14ac:dyDescent="0.3">
      <c r="A17" s="20" t="s">
        <v>33</v>
      </c>
    </row>
    <row r="18" spans="1:11" ht="28.2" customHeight="1" x14ac:dyDescent="0.3">
      <c r="A18" s="41" t="s">
        <v>34</v>
      </c>
      <c r="B18" s="41"/>
      <c r="C18" s="41"/>
      <c r="D18" s="41"/>
      <c r="E18" s="41"/>
      <c r="F18" s="41"/>
      <c r="G18" s="41"/>
      <c r="H18" s="41"/>
      <c r="I18" s="41"/>
      <c r="J18" s="41"/>
      <c r="K18" s="41"/>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M19"/>
  <sheetViews>
    <sheetView zoomScaleNormal="100" workbookViewId="0">
      <selection activeCell="B22" sqref="B22"/>
    </sheetView>
  </sheetViews>
  <sheetFormatPr defaultColWidth="12.44140625" defaultRowHeight="13.2" x14ac:dyDescent="0.25"/>
  <cols>
    <col min="3" max="3" width="15" bestFit="1" customWidth="1"/>
    <col min="4" max="4" width="23" bestFit="1" customWidth="1"/>
    <col min="5" max="5" width="19.77734375" bestFit="1" customWidth="1"/>
    <col min="6" max="8" width="15.77734375" customWidth="1"/>
  </cols>
  <sheetData>
    <row r="1" spans="1:13" ht="66" x14ac:dyDescent="0.25">
      <c r="A1" s="17" t="s">
        <v>21</v>
      </c>
      <c r="B1" s="17" t="s">
        <v>2</v>
      </c>
      <c r="C1" s="17" t="s">
        <v>45</v>
      </c>
      <c r="D1" s="17" t="s">
        <v>39</v>
      </c>
      <c r="E1" s="17" t="s">
        <v>40</v>
      </c>
      <c r="F1" s="17" t="s">
        <v>41</v>
      </c>
      <c r="G1" s="17" t="s">
        <v>42</v>
      </c>
      <c r="H1" s="17" t="s">
        <v>43</v>
      </c>
      <c r="I1" s="17" t="s">
        <v>28</v>
      </c>
      <c r="J1" s="17" t="s">
        <v>29</v>
      </c>
      <c r="K1" s="17" t="s">
        <v>30</v>
      </c>
    </row>
    <row r="2" spans="1:13" x14ac:dyDescent="0.25">
      <c r="A2" s="2">
        <v>44790</v>
      </c>
      <c r="B2" s="3" t="s">
        <v>31</v>
      </c>
      <c r="C2" s="10"/>
      <c r="D2" s="10"/>
      <c r="E2" s="10"/>
      <c r="F2" s="10"/>
      <c r="G2" s="10"/>
      <c r="H2" s="10"/>
      <c r="I2" s="10"/>
      <c r="J2" s="10"/>
      <c r="K2" s="10"/>
      <c r="M2" s="18"/>
    </row>
    <row r="3" spans="1:13" x14ac:dyDescent="0.25">
      <c r="A3" s="2">
        <v>44804</v>
      </c>
      <c r="B3" s="4">
        <v>3</v>
      </c>
      <c r="C3" s="4">
        <v>90.101596593856812</v>
      </c>
      <c r="D3" s="4">
        <v>90.141595602035522</v>
      </c>
      <c r="E3" s="4">
        <v>90.141595602035522</v>
      </c>
      <c r="F3" s="4">
        <v>30.033865531285603</v>
      </c>
      <c r="G3" s="4">
        <v>30.047198534011841</v>
      </c>
      <c r="H3" s="4">
        <v>30.047198534011841</v>
      </c>
      <c r="I3" s="4">
        <v>0</v>
      </c>
      <c r="J3" s="4">
        <v>2</v>
      </c>
      <c r="K3" s="4">
        <v>2</v>
      </c>
      <c r="M3" s="18"/>
    </row>
    <row r="4" spans="1:13" x14ac:dyDescent="0.25">
      <c r="A4" s="2">
        <v>44805</v>
      </c>
      <c r="B4" s="4">
        <v>2</v>
      </c>
      <c r="C4" s="4">
        <v>80.387583012580876</v>
      </c>
      <c r="D4" s="4">
        <v>80.387580624669795</v>
      </c>
      <c r="E4" s="4">
        <v>80.387580629438162</v>
      </c>
      <c r="F4" s="4">
        <v>40.193791506290438</v>
      </c>
      <c r="G4" s="4">
        <v>40.193790312334897</v>
      </c>
      <c r="H4" s="4">
        <v>40.193790314719081</v>
      </c>
      <c r="I4" s="4">
        <v>0</v>
      </c>
      <c r="J4" s="4">
        <v>2</v>
      </c>
      <c r="K4" s="4">
        <v>2</v>
      </c>
      <c r="M4" s="18"/>
    </row>
    <row r="5" spans="1:13" x14ac:dyDescent="0.25">
      <c r="A5" s="2">
        <v>44806</v>
      </c>
      <c r="B5" s="10" t="s">
        <v>31</v>
      </c>
      <c r="C5" s="10"/>
      <c r="D5" s="10"/>
      <c r="E5" s="10"/>
      <c r="F5" s="10"/>
      <c r="G5" s="10"/>
      <c r="H5" s="10"/>
      <c r="I5" s="10"/>
      <c r="J5" s="10"/>
      <c r="K5" s="10"/>
      <c r="M5" s="18"/>
    </row>
    <row r="6" spans="1:13" x14ac:dyDescent="0.25">
      <c r="A6" s="2">
        <v>44807</v>
      </c>
      <c r="B6" s="4">
        <v>2</v>
      </c>
      <c r="C6" s="4">
        <v>73.925000307559969</v>
      </c>
      <c r="D6" s="4">
        <v>73.925000957101588</v>
      </c>
      <c r="E6" s="4">
        <v>73.925000961869955</v>
      </c>
      <c r="F6" s="4">
        <v>36.962500153779985</v>
      </c>
      <c r="G6" s="4">
        <v>36.962500478550794</v>
      </c>
      <c r="H6" s="4">
        <v>36.962500480934978</v>
      </c>
      <c r="I6" s="4">
        <v>0</v>
      </c>
      <c r="J6" s="4">
        <v>2</v>
      </c>
      <c r="K6" s="4">
        <v>2</v>
      </c>
      <c r="M6" s="18"/>
    </row>
    <row r="7" spans="1:13" x14ac:dyDescent="0.25">
      <c r="A7" s="2">
        <v>44808</v>
      </c>
      <c r="B7" s="4">
        <v>3</v>
      </c>
      <c r="C7" s="4">
        <v>55.131427252292625</v>
      </c>
      <c r="D7" s="4">
        <v>55.131427731364965</v>
      </c>
      <c r="E7" s="4">
        <v>57.33714251592756</v>
      </c>
      <c r="F7" s="4">
        <v>18.377142417430875</v>
      </c>
      <c r="G7" s="4">
        <v>18.377142577121656</v>
      </c>
      <c r="H7" s="4">
        <v>19.112380838642519</v>
      </c>
      <c r="I7" s="4">
        <v>0</v>
      </c>
      <c r="J7" s="4">
        <v>2</v>
      </c>
      <c r="K7" s="4">
        <v>2</v>
      </c>
      <c r="M7" s="18"/>
    </row>
    <row r="8" spans="1:13" x14ac:dyDescent="0.25">
      <c r="A8" s="2">
        <v>44809</v>
      </c>
      <c r="B8" s="4">
        <v>4</v>
      </c>
      <c r="C8" s="4">
        <v>58.553333404064176</v>
      </c>
      <c r="D8" s="4">
        <v>58.553331887237725</v>
      </c>
      <c r="E8" s="4">
        <v>62.913331787101932</v>
      </c>
      <c r="F8" s="4">
        <v>14.638333351016044</v>
      </c>
      <c r="G8" s="4">
        <v>14.638332971809431</v>
      </c>
      <c r="H8" s="4">
        <v>15.728332946775483</v>
      </c>
      <c r="I8" s="4">
        <v>0</v>
      </c>
      <c r="J8" s="4">
        <v>2</v>
      </c>
      <c r="K8" s="4">
        <v>2</v>
      </c>
      <c r="M8" s="18"/>
    </row>
    <row r="9" spans="1:13" x14ac:dyDescent="0.25">
      <c r="A9" s="2">
        <v>44810</v>
      </c>
      <c r="B9" s="4">
        <v>5</v>
      </c>
      <c r="C9" s="4">
        <v>83.618814804553992</v>
      </c>
      <c r="D9" s="4">
        <v>83.618816250935197</v>
      </c>
      <c r="E9" s="4">
        <v>83.753120878711343</v>
      </c>
      <c r="F9" s="4">
        <v>16.723762960910797</v>
      </c>
      <c r="G9" s="4">
        <v>16.723763250187041</v>
      </c>
      <c r="H9" s="4">
        <v>16.750624175742267</v>
      </c>
      <c r="I9" s="4">
        <v>0</v>
      </c>
      <c r="J9" s="4">
        <v>2</v>
      </c>
      <c r="K9" s="4">
        <v>2</v>
      </c>
      <c r="M9" s="18"/>
    </row>
    <row r="10" spans="1:13" x14ac:dyDescent="0.25">
      <c r="A10" s="2">
        <v>44811</v>
      </c>
      <c r="B10" s="4">
        <v>5</v>
      </c>
      <c r="C10" s="4">
        <v>63.951624484062194</v>
      </c>
      <c r="D10" s="4">
        <v>63.951622699871663</v>
      </c>
      <c r="E10" s="4">
        <v>66.197782987728715</v>
      </c>
      <c r="F10" s="4">
        <v>12.790324896812439</v>
      </c>
      <c r="G10" s="4">
        <v>12.790324539974332</v>
      </c>
      <c r="H10" s="4">
        <v>13.239556597545743</v>
      </c>
      <c r="I10" s="4">
        <v>0</v>
      </c>
      <c r="J10" s="4">
        <v>2</v>
      </c>
      <c r="K10" s="4">
        <v>2</v>
      </c>
      <c r="M10" s="18"/>
    </row>
    <row r="11" spans="1:13" x14ac:dyDescent="0.25">
      <c r="A11" s="2">
        <v>44812</v>
      </c>
      <c r="B11" s="4">
        <v>5</v>
      </c>
      <c r="C11" s="4">
        <v>108.41610224008562</v>
      </c>
      <c r="D11" s="4">
        <v>108.56809842586517</v>
      </c>
      <c r="E11" s="4">
        <v>110.2172425352037</v>
      </c>
      <c r="F11" s="4">
        <v>21.683220448017124</v>
      </c>
      <c r="G11" s="4">
        <v>21.713619685173036</v>
      </c>
      <c r="H11" s="4">
        <v>22.04344850704074</v>
      </c>
      <c r="I11" s="4">
        <v>0</v>
      </c>
      <c r="J11" s="4">
        <v>2</v>
      </c>
      <c r="K11" s="4">
        <v>2</v>
      </c>
      <c r="M11" s="18"/>
    </row>
    <row r="12" spans="1:13" ht="13.8" thickBot="1" x14ac:dyDescent="0.3">
      <c r="A12" s="2">
        <v>44813</v>
      </c>
      <c r="B12" s="4">
        <v>3</v>
      </c>
      <c r="C12" s="4">
        <v>135.51872323989866</v>
      </c>
      <c r="D12" s="4">
        <v>135.57365226745605</v>
      </c>
      <c r="E12" s="4">
        <v>135.59036884270608</v>
      </c>
      <c r="F12" s="4">
        <v>45.172907746632887</v>
      </c>
      <c r="G12" s="4">
        <v>45.191217422485352</v>
      </c>
      <c r="H12" s="4">
        <v>45.196789614235364</v>
      </c>
      <c r="I12" s="4">
        <v>0</v>
      </c>
      <c r="J12" s="4">
        <v>2</v>
      </c>
      <c r="K12" s="4">
        <v>2</v>
      </c>
      <c r="M12" s="18"/>
    </row>
    <row r="13" spans="1:13" ht="13.8" thickTop="1" x14ac:dyDescent="0.25">
      <c r="A13" s="6" t="s">
        <v>32</v>
      </c>
      <c r="B13" s="7">
        <f t="shared" ref="B13:E13" si="0">SUM(B2:B12)</f>
        <v>32</v>
      </c>
      <c r="C13" s="7">
        <f t="shared" si="0"/>
        <v>749.6042053389549</v>
      </c>
      <c r="D13" s="7">
        <f t="shared" si="0"/>
        <v>749.85112644653771</v>
      </c>
      <c r="E13" s="7">
        <f t="shared" si="0"/>
        <v>760.46316674072295</v>
      </c>
      <c r="F13" s="7">
        <f t="shared" ref="F13:K13" si="1">AVERAGE(F2:F12)</f>
        <v>26.286205445797354</v>
      </c>
      <c r="G13" s="7">
        <f t="shared" si="1"/>
        <v>26.293098863516484</v>
      </c>
      <c r="H13" s="7">
        <f t="shared" si="1"/>
        <v>26.586069112183118</v>
      </c>
      <c r="I13" s="7">
        <f>AVERAGE(I2:I12)</f>
        <v>0</v>
      </c>
      <c r="J13" s="7">
        <f t="shared" si="1"/>
        <v>2</v>
      </c>
      <c r="K13" s="7">
        <f t="shared" si="1"/>
        <v>2</v>
      </c>
    </row>
    <row r="16" spans="1:13" ht="14.4" x14ac:dyDescent="0.3">
      <c r="A16" s="15" t="s">
        <v>17</v>
      </c>
      <c r="E16" s="11"/>
    </row>
    <row r="17" spans="1:11" ht="14.4" x14ac:dyDescent="0.3">
      <c r="A17" s="20" t="s">
        <v>33</v>
      </c>
    </row>
    <row r="18" spans="1:11" ht="28.8" customHeight="1" x14ac:dyDescent="0.3">
      <c r="A18" s="41" t="s">
        <v>34</v>
      </c>
      <c r="B18" s="41"/>
      <c r="C18" s="41"/>
      <c r="D18" s="41"/>
      <c r="E18" s="41"/>
      <c r="F18" s="41"/>
      <c r="G18" s="41"/>
      <c r="H18" s="41"/>
      <c r="I18" s="41"/>
      <c r="J18" s="41"/>
      <c r="K18" s="41"/>
    </row>
    <row r="19" spans="1:11" ht="14.4" x14ac:dyDescent="0.3">
      <c r="A19" s="20" t="s">
        <v>35</v>
      </c>
    </row>
  </sheetData>
  <mergeCells count="1">
    <mergeCell ref="A18:K18"/>
  </mergeCells>
  <pageMargins left="0" right="0" top="0.75" bottom="0.75" header="0" footer="0"/>
  <pageSetup paperSize="5" orientation="landscape" r:id="rId1"/>
  <headerFooter>
    <oddHeader>&amp;F</oddHeader>
    <oddFoote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M22"/>
  <sheetViews>
    <sheetView tabSelected="1" topLeftCell="A13" zoomScaleNormal="100" workbookViewId="0">
      <selection activeCell="D32" sqref="D32"/>
    </sheetView>
  </sheetViews>
  <sheetFormatPr defaultColWidth="12.44140625" defaultRowHeight="13.2" x14ac:dyDescent="0.25"/>
  <cols>
    <col min="3" max="3" width="15" bestFit="1" customWidth="1"/>
    <col min="4" max="4" width="23" bestFit="1" customWidth="1"/>
    <col min="5" max="5" width="19.77734375" bestFit="1" customWidth="1"/>
    <col min="6" max="8" width="15.77734375" customWidth="1"/>
  </cols>
  <sheetData>
    <row r="1" spans="1:13" ht="66" x14ac:dyDescent="0.25">
      <c r="A1" s="17" t="s">
        <v>21</v>
      </c>
      <c r="B1" s="17" t="s">
        <v>2</v>
      </c>
      <c r="C1" s="17" t="s">
        <v>45</v>
      </c>
      <c r="D1" s="17" t="s">
        <v>39</v>
      </c>
      <c r="E1" s="17" t="s">
        <v>40</v>
      </c>
      <c r="F1" s="17" t="s">
        <v>41</v>
      </c>
      <c r="G1" s="17" t="s">
        <v>42</v>
      </c>
      <c r="H1" s="17" t="s">
        <v>43</v>
      </c>
      <c r="I1" s="17" t="s">
        <v>28</v>
      </c>
      <c r="J1" s="17" t="s">
        <v>29</v>
      </c>
      <c r="K1" s="17" t="s">
        <v>30</v>
      </c>
    </row>
    <row r="2" spans="1:13" x14ac:dyDescent="0.25">
      <c r="A2" s="2">
        <v>44790</v>
      </c>
      <c r="B2" s="4">
        <v>5</v>
      </c>
      <c r="C2" s="34">
        <v>602746.58934000018</v>
      </c>
      <c r="D2" s="4">
        <v>808726</v>
      </c>
      <c r="E2" s="4" t="s">
        <v>48</v>
      </c>
      <c r="F2" s="4">
        <f>C2/B2</f>
        <v>120549.31786800004</v>
      </c>
      <c r="G2" s="4">
        <f>D2/B2</f>
        <v>161745.20000000001</v>
      </c>
      <c r="H2" s="4" t="s">
        <v>48</v>
      </c>
      <c r="I2" s="4" t="s">
        <v>48</v>
      </c>
      <c r="J2" s="4">
        <v>577177</v>
      </c>
      <c r="K2" s="4">
        <v>577177</v>
      </c>
      <c r="M2" s="18"/>
    </row>
    <row r="3" spans="1:13" x14ac:dyDescent="0.25">
      <c r="A3" s="2">
        <v>44804</v>
      </c>
      <c r="B3" s="10" t="s">
        <v>31</v>
      </c>
      <c r="C3" s="10"/>
      <c r="D3" s="10"/>
      <c r="E3" s="10"/>
      <c r="F3" s="35"/>
      <c r="G3" s="10"/>
      <c r="H3" s="10"/>
      <c r="I3" s="10"/>
      <c r="J3" s="10"/>
      <c r="K3" s="10"/>
      <c r="M3" s="18"/>
    </row>
    <row r="4" spans="1:13" x14ac:dyDescent="0.25">
      <c r="A4" s="2">
        <v>44805</v>
      </c>
      <c r="B4" s="4">
        <v>5</v>
      </c>
      <c r="C4" s="4">
        <v>-14329.050040000759</v>
      </c>
      <c r="D4" s="4">
        <v>503207</v>
      </c>
      <c r="E4" s="4" t="s">
        <v>48</v>
      </c>
      <c r="F4" s="4">
        <f t="shared" ref="F4:F12" si="0">C4/B4</f>
        <v>-2865.8100080001518</v>
      </c>
      <c r="G4" s="4">
        <f t="shared" ref="G4:G12" si="1">D4/B4</f>
        <v>100641.4</v>
      </c>
      <c r="H4" s="4" t="s">
        <v>48</v>
      </c>
      <c r="I4" s="4" t="s">
        <v>48</v>
      </c>
      <c r="J4" s="4">
        <v>576617</v>
      </c>
      <c r="K4" s="4">
        <v>576617</v>
      </c>
      <c r="M4" s="18"/>
    </row>
    <row r="5" spans="1:13" x14ac:dyDescent="0.25">
      <c r="A5" s="2">
        <v>44806</v>
      </c>
      <c r="B5" s="4">
        <v>5</v>
      </c>
      <c r="C5" s="4">
        <v>-33839.264689999996</v>
      </c>
      <c r="D5" s="4">
        <v>542589</v>
      </c>
      <c r="E5" s="4" t="s">
        <v>48</v>
      </c>
      <c r="F5" s="4">
        <f t="shared" si="0"/>
        <v>-6767.8529379999991</v>
      </c>
      <c r="G5" s="4">
        <f t="shared" si="1"/>
        <v>108517.8</v>
      </c>
      <c r="H5" s="4" t="s">
        <v>48</v>
      </c>
      <c r="I5" s="4" t="s">
        <v>48</v>
      </c>
      <c r="J5" s="4">
        <v>576467</v>
      </c>
      <c r="K5" s="4">
        <v>576467</v>
      </c>
      <c r="M5" s="18"/>
    </row>
    <row r="6" spans="1:13" x14ac:dyDescent="0.25">
      <c r="A6" s="2">
        <v>44807</v>
      </c>
      <c r="B6" s="4">
        <v>5</v>
      </c>
      <c r="C6" s="4">
        <v>-931829.4073200007</v>
      </c>
      <c r="D6" s="4">
        <v>499450</v>
      </c>
      <c r="E6" s="4" t="s">
        <v>48</v>
      </c>
      <c r="F6" s="4">
        <f t="shared" si="0"/>
        <v>-186365.88146400015</v>
      </c>
      <c r="G6" s="4">
        <f t="shared" si="1"/>
        <v>99890</v>
      </c>
      <c r="H6" s="4" t="s">
        <v>48</v>
      </c>
      <c r="I6" s="4" t="s">
        <v>48</v>
      </c>
      <c r="J6" s="4">
        <v>576699</v>
      </c>
      <c r="K6" s="4">
        <v>576699</v>
      </c>
      <c r="M6" s="18"/>
    </row>
    <row r="7" spans="1:13" x14ac:dyDescent="0.25">
      <c r="A7" s="2">
        <v>44808</v>
      </c>
      <c r="B7" s="4">
        <v>5</v>
      </c>
      <c r="C7" s="4">
        <v>-718252.89785000018</v>
      </c>
      <c r="D7" s="4">
        <v>500154</v>
      </c>
      <c r="E7" s="4" t="s">
        <v>48</v>
      </c>
      <c r="F7" s="4">
        <f t="shared" si="0"/>
        <v>-143650.57957000003</v>
      </c>
      <c r="G7" s="4">
        <f t="shared" si="1"/>
        <v>100030.8</v>
      </c>
      <c r="H7" s="4" t="s">
        <v>48</v>
      </c>
      <c r="I7" s="4" t="s">
        <v>48</v>
      </c>
      <c r="J7" s="4">
        <v>576581</v>
      </c>
      <c r="K7" s="4">
        <v>576581</v>
      </c>
      <c r="M7" s="18"/>
    </row>
    <row r="8" spans="1:13" x14ac:dyDescent="0.25">
      <c r="A8" s="2">
        <v>44809</v>
      </c>
      <c r="B8" s="4">
        <v>5</v>
      </c>
      <c r="C8" s="4">
        <v>-836921.02536999958</v>
      </c>
      <c r="D8" s="4">
        <v>421012</v>
      </c>
      <c r="E8" s="4" t="s">
        <v>48</v>
      </c>
      <c r="F8" s="4">
        <f t="shared" si="0"/>
        <v>-167384.20507399991</v>
      </c>
      <c r="G8" s="4">
        <f t="shared" si="1"/>
        <v>84202.4</v>
      </c>
      <c r="H8" s="4" t="s">
        <v>48</v>
      </c>
      <c r="I8" s="4" t="s">
        <v>48</v>
      </c>
      <c r="J8" s="4">
        <v>576521</v>
      </c>
      <c r="K8" s="4">
        <v>576521</v>
      </c>
      <c r="M8" s="18"/>
    </row>
    <row r="9" spans="1:13" x14ac:dyDescent="0.25">
      <c r="A9" s="2">
        <v>44810</v>
      </c>
      <c r="B9" s="4">
        <v>5</v>
      </c>
      <c r="C9" s="4">
        <v>-165241.14657000071</v>
      </c>
      <c r="D9" s="4">
        <v>492403</v>
      </c>
      <c r="E9" s="4" t="s">
        <v>48</v>
      </c>
      <c r="F9" s="4">
        <f t="shared" si="0"/>
        <v>-33048.229314000142</v>
      </c>
      <c r="G9" s="4">
        <f t="shared" si="1"/>
        <v>98480.6</v>
      </c>
      <c r="H9" s="4" t="s">
        <v>48</v>
      </c>
      <c r="I9" s="4" t="s">
        <v>48</v>
      </c>
      <c r="J9" s="4">
        <v>576402</v>
      </c>
      <c r="K9" s="4">
        <v>576402</v>
      </c>
      <c r="M9" s="18"/>
    </row>
    <row r="10" spans="1:13" x14ac:dyDescent="0.25">
      <c r="A10" s="2">
        <v>44811</v>
      </c>
      <c r="B10" s="4">
        <v>5</v>
      </c>
      <c r="C10" s="4">
        <v>-509372.6106600003</v>
      </c>
      <c r="D10" s="4">
        <v>389019</v>
      </c>
      <c r="E10" s="4" t="s">
        <v>48</v>
      </c>
      <c r="F10" s="4">
        <f t="shared" si="0"/>
        <v>-101874.52213200006</v>
      </c>
      <c r="G10" s="4">
        <f t="shared" si="1"/>
        <v>77803.8</v>
      </c>
      <c r="H10" s="4" t="s">
        <v>48</v>
      </c>
      <c r="I10" s="4" t="s">
        <v>48</v>
      </c>
      <c r="J10" s="4">
        <v>576340</v>
      </c>
      <c r="K10" s="4">
        <v>576340</v>
      </c>
      <c r="M10" s="18"/>
    </row>
    <row r="11" spans="1:13" x14ac:dyDescent="0.25">
      <c r="A11" s="2">
        <v>44812</v>
      </c>
      <c r="B11" s="4">
        <v>5</v>
      </c>
      <c r="C11" s="4">
        <v>20712.566630000689</v>
      </c>
      <c r="D11" s="4">
        <v>615466</v>
      </c>
      <c r="E11" s="4" t="s">
        <v>48</v>
      </c>
      <c r="F11" s="4">
        <f t="shared" si="0"/>
        <v>4142.5133260001376</v>
      </c>
      <c r="G11" s="4">
        <f t="shared" si="1"/>
        <v>123093.2</v>
      </c>
      <c r="H11" s="4" t="s">
        <v>48</v>
      </c>
      <c r="I11" s="4" t="s">
        <v>48</v>
      </c>
      <c r="J11" s="4">
        <v>576878</v>
      </c>
      <c r="K11" s="4">
        <v>576878</v>
      </c>
      <c r="M11" s="18"/>
    </row>
    <row r="12" spans="1:13" ht="13.8" thickBot="1" x14ac:dyDescent="0.3">
      <c r="A12" s="2">
        <v>44813</v>
      </c>
      <c r="B12" s="4">
        <v>5</v>
      </c>
      <c r="C12" s="4">
        <v>1083381.1054400001</v>
      </c>
      <c r="D12" s="4">
        <v>1325107</v>
      </c>
      <c r="E12" s="4" t="s">
        <v>48</v>
      </c>
      <c r="F12" s="4">
        <f t="shared" si="0"/>
        <v>216676.22108800002</v>
      </c>
      <c r="G12" s="4">
        <f t="shared" si="1"/>
        <v>265021.40000000002</v>
      </c>
      <c r="H12" s="4" t="s">
        <v>48</v>
      </c>
      <c r="I12" s="4" t="s">
        <v>48</v>
      </c>
      <c r="J12" s="4">
        <v>576979</v>
      </c>
      <c r="K12" s="4">
        <v>576979</v>
      </c>
      <c r="M12" s="18"/>
    </row>
    <row r="13" spans="1:13" ht="13.8" thickTop="1" x14ac:dyDescent="0.25">
      <c r="A13" s="6" t="s">
        <v>32</v>
      </c>
      <c r="B13" s="7">
        <f t="shared" ref="B13" si="2">SUM(B2:B12)</f>
        <v>50</v>
      </c>
      <c r="C13" s="7">
        <f>SUM(C2:C12)</f>
        <v>-1502945.1410900014</v>
      </c>
      <c r="D13" s="7">
        <f>SUM(D2:D12)</f>
        <v>6097133</v>
      </c>
      <c r="E13" s="7"/>
      <c r="F13" s="7">
        <f>AVERAGE(F2,F4:F12)</f>
        <v>-30058.90282180002</v>
      </c>
      <c r="G13" s="7">
        <f>AVERAGE(G2,G4:G12)</f>
        <v>121942.66</v>
      </c>
      <c r="H13" s="7"/>
      <c r="I13" s="7"/>
      <c r="J13" s="7">
        <f>IFERROR(AVERAGE(J2:J12),0)</f>
        <v>576666.1</v>
      </c>
      <c r="K13" s="7">
        <f t="shared" ref="K13" si="3">IFERROR(AVERAGE(K2:K12),0)</f>
        <v>576666.1</v>
      </c>
    </row>
    <row r="16" spans="1:13" ht="14.4" x14ac:dyDescent="0.3">
      <c r="A16" s="15" t="s">
        <v>17</v>
      </c>
      <c r="E16" s="11"/>
    </row>
    <row r="17" spans="1:11" ht="28.8" customHeight="1" x14ac:dyDescent="0.3">
      <c r="A17" s="41" t="s">
        <v>49</v>
      </c>
      <c r="B17" s="41"/>
      <c r="C17" s="41"/>
      <c r="D17" s="41"/>
      <c r="E17" s="41"/>
      <c r="F17" s="41"/>
      <c r="G17" s="41"/>
      <c r="H17" s="41"/>
      <c r="I17" s="41"/>
      <c r="J17" s="41"/>
      <c r="K17" s="41"/>
    </row>
    <row r="18" spans="1:11" ht="27.6" customHeight="1" x14ac:dyDescent="0.3">
      <c r="A18" s="41" t="s">
        <v>50</v>
      </c>
      <c r="B18" s="41"/>
      <c r="C18" s="41"/>
      <c r="D18" s="41"/>
      <c r="E18" s="41"/>
      <c r="F18" s="41"/>
      <c r="G18" s="41"/>
      <c r="H18" s="41"/>
      <c r="I18" s="41"/>
      <c r="J18" s="41"/>
      <c r="K18" s="41"/>
    </row>
    <row r="19" spans="1:11" ht="26.4" customHeight="1" x14ac:dyDescent="0.3">
      <c r="A19" s="41" t="s">
        <v>51</v>
      </c>
      <c r="B19" s="41"/>
      <c r="C19" s="41"/>
      <c r="D19" s="41"/>
      <c r="E19" s="41"/>
      <c r="F19" s="41"/>
      <c r="G19" s="41"/>
      <c r="H19" s="41"/>
      <c r="I19" s="41"/>
      <c r="J19" s="41"/>
      <c r="K19" s="41"/>
    </row>
    <row r="21" spans="1:11" ht="14.4" x14ac:dyDescent="0.3">
      <c r="A21" s="20" t="s">
        <v>52</v>
      </c>
    </row>
    <row r="22" spans="1:11" ht="14.4" x14ac:dyDescent="0.3">
      <c r="A22" s="20" t="s">
        <v>53</v>
      </c>
    </row>
  </sheetData>
  <mergeCells count="3">
    <mergeCell ref="A17:K17"/>
    <mergeCell ref="A18:K18"/>
    <mergeCell ref="A19:K19"/>
  </mergeCells>
  <pageMargins left="0" right="0" top="0.75" bottom="0.75" header="0" footer="0"/>
  <pageSetup paperSize="5" scale="97" orientation="landscape" r:id="rId1"/>
  <headerFooter>
    <oddHeader>&amp;F</oddHeader>
    <oddFooter>&amp;A</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433D54BDFE39B49802FED853C9D7CB7" ma:contentTypeVersion="4" ma:contentTypeDescription="Create a new document." ma:contentTypeScope="" ma:versionID="0ff694c694d70cabb512ceb150f6134a">
  <xsd:schema xmlns:xsd="http://www.w3.org/2001/XMLSchema" xmlns:xs="http://www.w3.org/2001/XMLSchema" xmlns:p="http://schemas.microsoft.com/office/2006/metadata/properties" xmlns:ns2="a4e0acc1-2480-4ec3-b138-ff460fbc78fd" xmlns:ns3="37bec146-3512-4d38-aef5-c19abec7e287" targetNamespace="http://schemas.microsoft.com/office/2006/metadata/properties" ma:root="true" ma:fieldsID="a7a24337bda07481e151a567f736511e" ns2:_="" ns3:_="">
    <xsd:import namespace="a4e0acc1-2480-4ec3-b138-ff460fbc78fd"/>
    <xsd:import namespace="37bec146-3512-4d38-aef5-c19abec7e2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0acc1-2480-4ec3-b138-ff460fbc78f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bec146-3512-4d38-aef5-c19abec7e2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DDDA3-4260-40E0-9AA8-BBAFDE31669F}">
  <ds:schemaRefs>
    <ds:schemaRef ds:uri="http://schemas.microsoft.com/sharepoint/v3/contenttype/forms"/>
  </ds:schemaRefs>
</ds:datastoreItem>
</file>

<file path=customXml/itemProps2.xml><?xml version="1.0" encoding="utf-8"?>
<ds:datastoreItem xmlns:ds="http://schemas.openxmlformats.org/officeDocument/2006/customXml" ds:itemID="{01D5290E-83B4-4A3D-96C3-3B7A04962273}">
  <ds:schemaRefs>
    <ds:schemaRef ds:uri="http://schemas.microsoft.com/office/2006/metadata/properties"/>
    <ds:schemaRef ds:uri="http://schemas.microsoft.com/office/infopath/2007/PartnerControls"/>
    <ds:schemaRef ds:uri="f7d0d543-5bbc-4586-ab0e-1c8391228024"/>
    <ds:schemaRef ds:uri="66e8ffee-413a-4321-934f-9d2588dbcb17"/>
  </ds:schemaRefs>
</ds:datastoreItem>
</file>

<file path=customXml/itemProps3.xml><?xml version="1.0" encoding="utf-8"?>
<ds:datastoreItem xmlns:ds="http://schemas.openxmlformats.org/officeDocument/2006/customXml" ds:itemID="{9053EEE3-627C-4DF3-8420-1ECB0C8558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0acc1-2480-4ec3-b138-ff460fbc78fd"/>
    <ds:schemaRef ds:uri="37bec146-3512-4d38-aef5-c19abec7e2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Overview</vt:lpstr>
      <vt:lpstr>A.1 General</vt:lpstr>
      <vt:lpstr>A.1 BIP</vt:lpstr>
      <vt:lpstr>A.2 Non-BIP</vt:lpstr>
      <vt:lpstr>A.3</vt:lpstr>
      <vt:lpstr>A.4</vt:lpstr>
      <vt:lpstr>A.4 Tesla</vt:lpstr>
      <vt:lpstr>A.5</vt:lpstr>
      <vt:lpstr>A.6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alana</dc:creator>
  <cp:keywords/>
  <dc:description/>
  <cp:lastModifiedBy>Horan, Daniel</cp:lastModifiedBy>
  <cp:revision/>
  <cp:lastPrinted>2023-02-27T18:22:28Z</cp:lastPrinted>
  <dcterms:created xsi:type="dcterms:W3CDTF">2023-01-06T16:41:11Z</dcterms:created>
  <dcterms:modified xsi:type="dcterms:W3CDTF">2023-02-27T22:00:52Z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0x010100D433D54BDFE39B49802FED853C9D7CB7</vt:lpwstr>
  </property>
  <property fmtid="{D5CDD505-2E9C-101B-9397-08002B2CF9AE}" pid="3" name="MediaServiceImageTags">
    <vt:lpwstr/>
  </property>
  <property fmtid="{D5CDD505-2E9C-101B-9397-08002B2CF9AE}" pid="4" name="MSIP_Label_bc3dd1c7-2c40-4a31-84b2-bec599b321a0_Enabled">
    <vt:lpwstr>true</vt:lpwstr>
  </property>
  <property fmtid="{D5CDD505-2E9C-101B-9397-08002B2CF9AE}" pid="5" name="MSIP_Label_bc3dd1c7-2c40-4a31-84b2-bec599b321a0_SetDate">
    <vt:lpwstr>2023-01-06T21:50:08Z</vt:lpwstr>
  </property>
  <property fmtid="{D5CDD505-2E9C-101B-9397-08002B2CF9AE}" pid="6" name="MSIP_Label_bc3dd1c7-2c40-4a31-84b2-bec599b321a0_Method">
    <vt:lpwstr>Standard</vt:lpwstr>
  </property>
  <property fmtid="{D5CDD505-2E9C-101B-9397-08002B2CF9AE}" pid="7" name="MSIP_Label_bc3dd1c7-2c40-4a31-84b2-bec599b321a0_Name">
    <vt:lpwstr>bc3dd1c7-2c40-4a31-84b2-bec599b321a0</vt:lpwstr>
  </property>
  <property fmtid="{D5CDD505-2E9C-101B-9397-08002B2CF9AE}" pid="8" name="MSIP_Label_bc3dd1c7-2c40-4a31-84b2-bec599b321a0_SiteId">
    <vt:lpwstr>5b2a8fee-4c95-4bdc-8aae-196f8aacb1b6</vt:lpwstr>
  </property>
  <property fmtid="{D5CDD505-2E9C-101B-9397-08002B2CF9AE}" pid="9" name="MSIP_Label_bc3dd1c7-2c40-4a31-84b2-bec599b321a0_ActionId">
    <vt:lpwstr>106bfab7-0d6d-435e-9221-353d9ddf9f99</vt:lpwstr>
  </property>
  <property fmtid="{D5CDD505-2E9C-101B-9397-08002B2CF9AE}" pid="10" name="MSIP_Label_bc3dd1c7-2c40-4a31-84b2-bec599b321a0_ContentBits">
    <vt:lpwstr>0</vt:lpwstr>
  </property>
  <property fmtid="{D5CDD505-2E9C-101B-9397-08002B2CF9AE}" pid="11" name="_dlc_DocIdItemGuid">
    <vt:lpwstr>f5fa773b-e1d0-4440-a5ec-f3e27b5c7551</vt:lpwstr>
  </property>
</Properties>
</file>