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F:\RATES\Bill and Rate Tracking Tool\2024 Submissions\Feb 1 2024 Filing\Service List Filing\"/>
    </mc:Choice>
  </mc:AlternateContent>
  <xr:revisionPtr revIDLastSave="0" documentId="13_ncr:1_{B731541F-92A3-408C-AC5D-673DC4E44D6A}" xr6:coauthVersionLast="47" xr6:coauthVersionMax="47" xr10:uidLastSave="{00000000-0000-0000-0000-000000000000}"/>
  <bookViews>
    <workbookView xWindow="-26250" yWindow="1380" windowWidth="25830" windowHeight="13560" tabRatio="678" xr2:uid="{34234E11-4E78-468A-9C35-14765ADC8786}"/>
  </bookViews>
  <sheets>
    <sheet name="Proceeding_Summary" sheetId="1" r:id="rId1"/>
    <sheet name="Rev Req't_Base" sheetId="3" r:id="rId2"/>
    <sheet name="Baldwin Hills" sheetId="4" r:id="rId3"/>
    <sheet name="Bellflower" sheetId="5" r:id="rId4"/>
    <sheet name="Central Satellites" sheetId="6" r:id="rId5"/>
    <sheet name="Chualar" sheetId="7" r:id="rId6"/>
    <sheet name="Duarte" sheetId="8" r:id="rId7"/>
    <sheet name="East Pasadena" sheetId="9" r:id="rId8"/>
    <sheet name="Fruitridge" sheetId="10" r:id="rId9"/>
    <sheet name="Larkfield" sheetId="11" r:id="rId10"/>
    <sheet name="Meadowbrook" sheetId="14" r:id="rId11"/>
    <sheet name="Monterey" sheetId="13" r:id="rId12"/>
    <sheet name="Piru" sheetId="12" r:id="rId13"/>
    <sheet name="Sacramento" sheetId="15" r:id="rId14"/>
    <sheet name="San Diego" sheetId="17" r:id="rId15"/>
    <sheet name="San Marino" sheetId="16" r:id="rId16"/>
    <sheet name="Ventura" sheetId="18" r:id="rId17"/>
  </sheets>
  <definedNames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 localSheetId="0">SUBSTITUTE(SUBSTITUTE(SUBSTITUTE(SUBSTITUTE(SUBSTITUTE(TRIM(T(#REF!)&amp;"."&amp;T(#REF!)&amp;"."&amp;T(#REF!)&amp;"."&amp;T(#REF!)&amp;"."),"+","and"),"%","pct"),"-",""),"..","."),"&amp;","and")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2" hidden="1">'Baldwin Hills'!$A$1:$K$57</definedName>
    <definedName name="_xlnm._FilterDatabase" localSheetId="3" hidden="1">Bellflower!$A$1:$K$59</definedName>
    <definedName name="_xlnm._FilterDatabase" localSheetId="4" hidden="1">'Central Satellites'!$A$1:$K$57</definedName>
    <definedName name="_xlnm._FilterDatabase" localSheetId="5" hidden="1">Chualar!$A$1:$K$53</definedName>
    <definedName name="_xlnm._FilterDatabase" localSheetId="6" hidden="1">Duarte!$A$1:$K$56</definedName>
    <definedName name="_xlnm._FilterDatabase" localSheetId="7" hidden="1">'East Pasadena'!$A$1:$K$51</definedName>
    <definedName name="_xlnm._FilterDatabase" localSheetId="8" hidden="1">Fruitridge!$A$1:$K$55</definedName>
    <definedName name="_xlnm._FilterDatabase" localSheetId="9" hidden="1">Larkfield!$A$1:$K$56</definedName>
    <definedName name="_xlnm._FilterDatabase" localSheetId="10" hidden="1">Meadowbrook!$A$1:$K$51</definedName>
    <definedName name="_xlnm._FilterDatabase" localSheetId="11" hidden="1">Monterey!$A$1:$K$57</definedName>
    <definedName name="_xlnm._FilterDatabase" localSheetId="12" hidden="1">Piru!$A$1:$K$53</definedName>
    <definedName name="_xlnm._FilterDatabase" localSheetId="13" hidden="1">Sacramento!$A$1:$K$56</definedName>
    <definedName name="_xlnm._FilterDatabase" localSheetId="14" hidden="1">'San Diego'!$A$1:$K$56</definedName>
    <definedName name="_xlnm._FilterDatabase" localSheetId="15" hidden="1">'San Marino'!$A$1:$K$57</definedName>
    <definedName name="_xlnm._FilterDatabase" localSheetId="16" hidden="1">Ventura!$A$1:$K$57</definedName>
    <definedName name="_FPV1">#REF!</definedName>
    <definedName name="_FPV3">#REF!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>#REF!</definedName>
    <definedName name="Aflag2">#REF!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AP">#REF!</definedName>
    <definedName name="CBond">#REF!</definedName>
    <definedName name="CECRA">#REF!</definedName>
    <definedName name="Construction_Status">#REF!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#REF!</definedName>
    <definedName name="CPUC_Approval_Status">#REF!</definedName>
    <definedName name="CREZ">#REF!</definedName>
    <definedName name="CTAC">#REF!</definedName>
    <definedName name="CTRBA">#REF!</definedName>
    <definedName name="DACRS" localSheetId="0">SUM(#REF!)</definedName>
    <definedName name="DACRS">SUM(#REF!)</definedName>
    <definedName name="Dchoice">#REF!</definedName>
    <definedName name="Delay_Termination_Reason">#REF!</definedName>
    <definedName name="DeliverabilityStatusOptions">#REF!</definedName>
    <definedName name="Distflag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#REF!</definedName>
    <definedName name="LocalAreaOptions">#REF!</definedName>
    <definedName name="LOLD">1</definedName>
    <definedName name="LOLD_Table">7</definedName>
    <definedName name="Mflag">#REF!</definedName>
    <definedName name="NCORE_U">#REF!</definedName>
    <definedName name="ND">#REF!</definedName>
    <definedName name="Non_CAP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>#REF!</definedName>
    <definedName name="PCC_Classification">#REF!</definedName>
    <definedName name="PECRA">#REF!</definedName>
    <definedName name="Print_All_Tariff">#REF!</definedName>
    <definedName name="_xlnm.Print_Area" localSheetId="2">'Baldwin Hills'!$A$1:$K$26</definedName>
    <definedName name="_xlnm.Print_Area" localSheetId="3">Bellflower!$A$1:$K$22</definedName>
    <definedName name="_xlnm.Print_Area" localSheetId="4">'Central Satellites'!$A$1:$K$26</definedName>
    <definedName name="_xlnm.Print_Area" localSheetId="5">Chualar!$A$1:$K$21</definedName>
    <definedName name="_xlnm.Print_Area" localSheetId="6">Duarte!$A$1:$K$26</definedName>
    <definedName name="_xlnm.Print_Area" localSheetId="7">'East Pasadena'!$A$1:$K$16</definedName>
    <definedName name="_xlnm.Print_Area" localSheetId="8">Fruitridge!$A$1:$K$23</definedName>
    <definedName name="_xlnm.Print_Area" localSheetId="9">Larkfield!$A$1:$K$26</definedName>
    <definedName name="_xlnm.Print_Area" localSheetId="10">Meadowbrook!$A$1:$K$26</definedName>
    <definedName name="_xlnm.Print_Area" localSheetId="11">Monterey!$A$1:$K$28</definedName>
    <definedName name="_xlnm.Print_Area" localSheetId="12">Piru!$A$1:$K$16</definedName>
    <definedName name="_xlnm.Print_Area" localSheetId="0">Proceeding_Summary!$A$1:$Q$33</definedName>
    <definedName name="_xlnm.Print_Area" localSheetId="1">'Rev Req''t_Base'!$A$1:$F$14,'Rev Req''t_Base'!#REF!,'Rev Req''t_Base'!#REF!,'Rev Req''t_Base'!#REF!,'Rev Req''t_Base'!#REF!,'Rev Req''t_Base'!#REF!,'Rev Req''t_Base'!#REF!,'Rev Req''t_Base'!#REF!</definedName>
    <definedName name="_xlnm.Print_Area" localSheetId="13">Sacramento!$A$1:$K$26</definedName>
    <definedName name="_xlnm.Print_Area" localSheetId="14">'San Diego'!$A$1:$K$26</definedName>
    <definedName name="_xlnm.Print_Area" localSheetId="15">'San Marino'!$A$1:$K$26</definedName>
    <definedName name="_xlnm.Print_Area" localSheetId="16">Ventura!$A$1:$K$26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ariffArea" localSheetId="3">#REF!</definedName>
    <definedName name="TariffArea" localSheetId="4">#REF!</definedName>
    <definedName name="TariffArea" localSheetId="5">#REF!</definedName>
    <definedName name="TariffArea" localSheetId="6">#REF!</definedName>
    <definedName name="TariffArea" localSheetId="7">#REF!</definedName>
    <definedName name="TariffArea" localSheetId="8">#REF!</definedName>
    <definedName name="TariffArea" localSheetId="9">#REF!</definedName>
    <definedName name="TariffArea" localSheetId="10">#REF!</definedName>
    <definedName name="TariffArea" localSheetId="11">#REF!</definedName>
    <definedName name="TariffArea" localSheetId="12">#REF!</definedName>
    <definedName name="TariffArea" localSheetId="13">#REF!</definedName>
    <definedName name="TariffArea" localSheetId="14">#REF!</definedName>
    <definedName name="TariffArea" localSheetId="15">#REF!</definedName>
    <definedName name="TariffArea" localSheetId="16">#REF!</definedName>
    <definedName name="TariffArea">#REF!</definedName>
    <definedName name="TariffAreas" localSheetId="3">#REF!</definedName>
    <definedName name="TariffAreas" localSheetId="4">#REF!</definedName>
    <definedName name="TariffAreas" localSheetId="5">#REF!</definedName>
    <definedName name="TariffAreas" localSheetId="6">#REF!</definedName>
    <definedName name="TariffAreas" localSheetId="7">#REF!</definedName>
    <definedName name="TariffAreas" localSheetId="8">#REF!</definedName>
    <definedName name="TariffAreas" localSheetId="9">#REF!</definedName>
    <definedName name="TariffAreas" localSheetId="10">#REF!</definedName>
    <definedName name="TariffAreas" localSheetId="11">#REF!</definedName>
    <definedName name="TariffAreas" localSheetId="12">#REF!</definedName>
    <definedName name="TariffAreas" localSheetId="13">#REF!</definedName>
    <definedName name="TariffAreas" localSheetId="14">#REF!</definedName>
    <definedName name="TariffAreas" localSheetId="15">#REF!</definedName>
    <definedName name="TariffAreas" localSheetId="16">#REF!</definedName>
    <definedName name="TariffAreas">#REF!</definedName>
    <definedName name="Technology_SubType">#REF!</definedName>
    <definedName name="Technology_Type">#REF!</definedName>
    <definedName name="TRBA">#REF!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localSheetId="1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localSheetId="1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localSheetId="1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localSheetId="1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localSheetId="1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localSheetId="1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localSheetId="1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8" l="1"/>
  <c r="H58" i="18" s="1"/>
  <c r="G23" i="18"/>
  <c r="G58" i="18" s="1"/>
  <c r="F19" i="18"/>
  <c r="F12" i="18"/>
  <c r="F58" i="18" s="1"/>
  <c r="E11" i="18"/>
  <c r="P8" i="18"/>
  <c r="O8" i="18"/>
  <c r="N8" i="18"/>
  <c r="Q7" i="18"/>
  <c r="P7" i="18"/>
  <c r="O7" i="18"/>
  <c r="N7" i="18"/>
  <c r="E7" i="18"/>
  <c r="E58" i="18" s="1"/>
  <c r="Q6" i="18"/>
  <c r="P6" i="18"/>
  <c r="N6" i="18"/>
  <c r="Q5" i="18"/>
  <c r="P5" i="18"/>
  <c r="O5" i="18"/>
  <c r="N5" i="18"/>
  <c r="E4" i="18"/>
  <c r="C2" i="18"/>
  <c r="H26" i="17"/>
  <c r="H57" i="17" s="1"/>
  <c r="G23" i="17"/>
  <c r="G57" i="17" s="1"/>
  <c r="F19" i="17"/>
  <c r="F12" i="17"/>
  <c r="F57" i="17" s="1"/>
  <c r="E11" i="17"/>
  <c r="P8" i="17"/>
  <c r="O8" i="17"/>
  <c r="N8" i="17"/>
  <c r="Q7" i="17"/>
  <c r="P7" i="17"/>
  <c r="O7" i="17"/>
  <c r="N7" i="17"/>
  <c r="E7" i="17"/>
  <c r="E57" i="17" s="1"/>
  <c r="Q6" i="17"/>
  <c r="P6" i="17"/>
  <c r="O6" i="17"/>
  <c r="N6" i="17"/>
  <c r="Q5" i="17"/>
  <c r="P5" i="17"/>
  <c r="O5" i="17"/>
  <c r="N5" i="17"/>
  <c r="E4" i="17"/>
  <c r="C2" i="17"/>
  <c r="O6" i="18" l="1"/>
  <c r="Q8" i="18"/>
  <c r="Q8" i="17"/>
  <c r="H58" i="16" l="1"/>
  <c r="G58" i="16"/>
  <c r="H26" i="16"/>
  <c r="G23" i="16"/>
  <c r="F19" i="16"/>
  <c r="F12" i="16"/>
  <c r="F58" i="16" s="1"/>
  <c r="E11" i="16"/>
  <c r="Q8" i="16"/>
  <c r="P8" i="16"/>
  <c r="O8" i="16"/>
  <c r="N8" i="16"/>
  <c r="Q7" i="16"/>
  <c r="P7" i="16"/>
  <c r="O7" i="16"/>
  <c r="N7" i="16"/>
  <c r="E7" i="16"/>
  <c r="E58" i="16" s="1"/>
  <c r="Q6" i="16"/>
  <c r="P6" i="16"/>
  <c r="N6" i="16"/>
  <c r="Q5" i="16"/>
  <c r="P5" i="16"/>
  <c r="O5" i="16"/>
  <c r="N5" i="16"/>
  <c r="E4" i="16"/>
  <c r="C2" i="16"/>
  <c r="H57" i="15"/>
  <c r="H26" i="15"/>
  <c r="Q8" i="15" s="1"/>
  <c r="G23" i="15"/>
  <c r="G57" i="15" s="1"/>
  <c r="F19" i="15"/>
  <c r="F12" i="15"/>
  <c r="F57" i="15" s="1"/>
  <c r="E11" i="15"/>
  <c r="N5" i="15" s="1"/>
  <c r="O8" i="15"/>
  <c r="N8" i="15"/>
  <c r="Q7" i="15"/>
  <c r="P7" i="15"/>
  <c r="O7" i="15"/>
  <c r="N7" i="15"/>
  <c r="E7" i="15"/>
  <c r="Q6" i="15"/>
  <c r="P6" i="15"/>
  <c r="N6" i="15"/>
  <c r="Q5" i="15"/>
  <c r="P5" i="15"/>
  <c r="O5" i="15"/>
  <c r="E4" i="15"/>
  <c r="C2" i="15"/>
  <c r="O6" i="16" l="1"/>
  <c r="O6" i="15"/>
  <c r="P8" i="15"/>
  <c r="E57" i="15"/>
  <c r="H52" i="14" l="1"/>
  <c r="H26" i="14"/>
  <c r="G23" i="14"/>
  <c r="G52" i="14" s="1"/>
  <c r="F19" i="14"/>
  <c r="F12" i="14"/>
  <c r="F52" i="14" s="1"/>
  <c r="E11" i="14"/>
  <c r="Q8" i="14"/>
  <c r="P8" i="14"/>
  <c r="O8" i="14"/>
  <c r="N8" i="14"/>
  <c r="Q7" i="14"/>
  <c r="P7" i="14"/>
  <c r="O7" i="14"/>
  <c r="N7" i="14"/>
  <c r="E7" i="14"/>
  <c r="E52" i="14" s="1"/>
  <c r="Q6" i="14"/>
  <c r="P6" i="14"/>
  <c r="N6" i="14"/>
  <c r="Q5" i="14"/>
  <c r="P5" i="14"/>
  <c r="O5" i="14"/>
  <c r="N5" i="14"/>
  <c r="E4" i="14"/>
  <c r="C2" i="14"/>
  <c r="H28" i="13"/>
  <c r="H58" i="13" s="1"/>
  <c r="G24" i="13"/>
  <c r="G58" i="13" s="1"/>
  <c r="F21" i="13"/>
  <c r="O7" i="13" s="1"/>
  <c r="F15" i="13"/>
  <c r="F58" i="13" s="1"/>
  <c r="E14" i="13"/>
  <c r="E12" i="13"/>
  <c r="E11" i="13"/>
  <c r="Q8" i="13"/>
  <c r="P8" i="13"/>
  <c r="O8" i="13"/>
  <c r="N8" i="13"/>
  <c r="E8" i="13"/>
  <c r="N5" i="13" s="1"/>
  <c r="Q7" i="13"/>
  <c r="P7" i="13"/>
  <c r="N7" i="13"/>
  <c r="E7" i="13"/>
  <c r="E58" i="13" s="1"/>
  <c r="Q6" i="13"/>
  <c r="P6" i="13"/>
  <c r="O6" i="13"/>
  <c r="N6" i="13"/>
  <c r="Q5" i="13"/>
  <c r="P5" i="13"/>
  <c r="O5" i="13"/>
  <c r="E4" i="13"/>
  <c r="C2" i="13"/>
  <c r="E54" i="12"/>
  <c r="H16" i="12"/>
  <c r="H54" i="12" s="1"/>
  <c r="G13" i="12"/>
  <c r="G54" i="12" s="1"/>
  <c r="P10" i="12"/>
  <c r="O10" i="12"/>
  <c r="N10" i="12"/>
  <c r="Q9" i="12"/>
  <c r="P9" i="12"/>
  <c r="O9" i="12"/>
  <c r="N9" i="12"/>
  <c r="Q8" i="12"/>
  <c r="P8" i="12"/>
  <c r="O8" i="12"/>
  <c r="N8" i="12"/>
  <c r="F8" i="12"/>
  <c r="F54" i="12" s="1"/>
  <c r="Q7" i="12"/>
  <c r="P7" i="12"/>
  <c r="O7" i="12"/>
  <c r="N7" i="12"/>
  <c r="E4" i="12"/>
  <c r="C2" i="12"/>
  <c r="O6" i="14" l="1"/>
  <c r="Q10" i="12"/>
  <c r="E57" i="11" l="1"/>
  <c r="H26" i="11"/>
  <c r="H57" i="11" s="1"/>
  <c r="G23" i="11"/>
  <c r="G57" i="11" s="1"/>
  <c r="F19" i="11"/>
  <c r="F12" i="11"/>
  <c r="F57" i="11" s="1"/>
  <c r="E11" i="11"/>
  <c r="P8" i="11"/>
  <c r="O8" i="11"/>
  <c r="N8" i="11"/>
  <c r="Q7" i="11"/>
  <c r="P7" i="11"/>
  <c r="O7" i="11"/>
  <c r="N7" i="11"/>
  <c r="E7" i="11"/>
  <c r="Q6" i="11"/>
  <c r="P6" i="11"/>
  <c r="N6" i="11"/>
  <c r="Q5" i="11"/>
  <c r="P5" i="11"/>
  <c r="O5" i="11"/>
  <c r="N5" i="11"/>
  <c r="E4" i="11"/>
  <c r="C2" i="11"/>
  <c r="O6" i="11" l="1"/>
  <c r="Q8" i="11"/>
  <c r="E56" i="10" l="1"/>
  <c r="H23" i="10"/>
  <c r="H56" i="10" s="1"/>
  <c r="G20" i="10"/>
  <c r="P8" i="10" s="1"/>
  <c r="F15" i="10"/>
  <c r="F10" i="10"/>
  <c r="O6" i="10" s="1"/>
  <c r="E9" i="10"/>
  <c r="O8" i="10"/>
  <c r="N8" i="10"/>
  <c r="Q7" i="10"/>
  <c r="P7" i="10"/>
  <c r="O7" i="10"/>
  <c r="N7" i="10"/>
  <c r="E7" i="10"/>
  <c r="Q6" i="10"/>
  <c r="P6" i="10"/>
  <c r="N6" i="10"/>
  <c r="Q5" i="10"/>
  <c r="P5" i="10"/>
  <c r="O5" i="10"/>
  <c r="N5" i="10"/>
  <c r="E4" i="10"/>
  <c r="C2" i="10"/>
  <c r="E52" i="9"/>
  <c r="H16" i="9"/>
  <c r="H52" i="9" s="1"/>
  <c r="G13" i="9"/>
  <c r="G52" i="9" s="1"/>
  <c r="Q8" i="9"/>
  <c r="P8" i="9"/>
  <c r="O8" i="9"/>
  <c r="N8" i="9"/>
  <c r="F8" i="9"/>
  <c r="F52" i="9" s="1"/>
  <c r="Q7" i="9"/>
  <c r="P7" i="9"/>
  <c r="O7" i="9"/>
  <c r="N7" i="9"/>
  <c r="Q6" i="9"/>
  <c r="P6" i="9"/>
  <c r="O6" i="9"/>
  <c r="N6" i="9"/>
  <c r="Q5" i="9"/>
  <c r="P5" i="9"/>
  <c r="O5" i="9"/>
  <c r="N5" i="9"/>
  <c r="E4" i="9"/>
  <c r="C2" i="9"/>
  <c r="H26" i="8"/>
  <c r="H57" i="8" s="1"/>
  <c r="G23" i="8"/>
  <c r="G57" i="8" s="1"/>
  <c r="F19" i="8"/>
  <c r="F12" i="8"/>
  <c r="F57" i="8" s="1"/>
  <c r="E11" i="8"/>
  <c r="Q8" i="8"/>
  <c r="O8" i="8"/>
  <c r="N8" i="8"/>
  <c r="Q7" i="8"/>
  <c r="P7" i="8"/>
  <c r="O7" i="8"/>
  <c r="N7" i="8"/>
  <c r="E7" i="8"/>
  <c r="E57" i="8" s="1"/>
  <c r="Q6" i="8"/>
  <c r="P6" i="8"/>
  <c r="N6" i="8"/>
  <c r="Q5" i="8"/>
  <c r="P5" i="8"/>
  <c r="O5" i="8"/>
  <c r="N5" i="8"/>
  <c r="E4" i="8"/>
  <c r="C2" i="8"/>
  <c r="H21" i="7"/>
  <c r="H54" i="7" s="1"/>
  <c r="G18" i="7"/>
  <c r="G54" i="7" s="1"/>
  <c r="F13" i="7"/>
  <c r="F9" i="7"/>
  <c r="F54" i="7" s="1"/>
  <c r="P8" i="7"/>
  <c r="O8" i="7"/>
  <c r="N8" i="7"/>
  <c r="E8" i="7"/>
  <c r="N5" i="7" s="1"/>
  <c r="Q7" i="7"/>
  <c r="P7" i="7"/>
  <c r="O7" i="7"/>
  <c r="N7" i="7"/>
  <c r="Q6" i="7"/>
  <c r="P6" i="7"/>
  <c r="O6" i="7"/>
  <c r="N6" i="7"/>
  <c r="Q5" i="7"/>
  <c r="P5" i="7"/>
  <c r="O5" i="7"/>
  <c r="E4" i="7"/>
  <c r="C2" i="7"/>
  <c r="F56" i="10" l="1"/>
  <c r="Q8" i="10"/>
  <c r="G56" i="10"/>
  <c r="O6" i="8"/>
  <c r="P8" i="8"/>
  <c r="E54" i="7"/>
  <c r="Q8" i="7"/>
  <c r="H26" i="6" l="1"/>
  <c r="H58" i="6" s="1"/>
  <c r="G23" i="6"/>
  <c r="G58" i="6" s="1"/>
  <c r="F18" i="6"/>
  <c r="F12" i="6"/>
  <c r="F58" i="6" s="1"/>
  <c r="E11" i="6"/>
  <c r="E58" i="6" s="1"/>
  <c r="P8" i="6"/>
  <c r="O8" i="6"/>
  <c r="N8" i="6"/>
  <c r="Q7" i="6"/>
  <c r="P7" i="6"/>
  <c r="O7" i="6"/>
  <c r="N7" i="6"/>
  <c r="Q6" i="6"/>
  <c r="P6" i="6"/>
  <c r="N6" i="6"/>
  <c r="Q5" i="6"/>
  <c r="P5" i="6"/>
  <c r="O5" i="6"/>
  <c r="N5" i="6"/>
  <c r="E4" i="6"/>
  <c r="C2" i="6"/>
  <c r="E60" i="5"/>
  <c r="H22" i="5"/>
  <c r="H60" i="5" s="1"/>
  <c r="G19" i="5"/>
  <c r="G60" i="5" s="1"/>
  <c r="F14" i="5"/>
  <c r="F60" i="5" s="1"/>
  <c r="F9" i="5"/>
  <c r="O5" i="5" s="1"/>
  <c r="P8" i="5"/>
  <c r="O8" i="5"/>
  <c r="N8" i="5"/>
  <c r="E8" i="5"/>
  <c r="Q7" i="5"/>
  <c r="P7" i="5"/>
  <c r="O7" i="5"/>
  <c r="N7" i="5"/>
  <c r="Q6" i="5"/>
  <c r="P6" i="5"/>
  <c r="O6" i="5"/>
  <c r="N6" i="5"/>
  <c r="E6" i="5"/>
  <c r="Q5" i="5"/>
  <c r="P5" i="5"/>
  <c r="N5" i="5"/>
  <c r="C2" i="5"/>
  <c r="H26" i="4"/>
  <c r="H58" i="4" s="1"/>
  <c r="G23" i="4"/>
  <c r="G58" i="4" s="1"/>
  <c r="F19" i="4"/>
  <c r="F12" i="4"/>
  <c r="F58" i="4" s="1"/>
  <c r="E11" i="4"/>
  <c r="Q8" i="4"/>
  <c r="O8" i="4"/>
  <c r="N8" i="4"/>
  <c r="Q7" i="4"/>
  <c r="P7" i="4"/>
  <c r="O7" i="4"/>
  <c r="N7" i="4"/>
  <c r="E7" i="4"/>
  <c r="E58" i="4" s="1"/>
  <c r="Q6" i="4"/>
  <c r="P6" i="4"/>
  <c r="N6" i="4"/>
  <c r="Q5" i="4"/>
  <c r="P5" i="4"/>
  <c r="O5" i="4"/>
  <c r="N5" i="4"/>
  <c r="Q4" i="4"/>
  <c r="P4" i="4"/>
  <c r="O4" i="4"/>
  <c r="N4" i="4"/>
  <c r="E4" i="4"/>
  <c r="C2" i="4"/>
  <c r="O6" i="6" l="1"/>
  <c r="Q8" i="6"/>
  <c r="Q8" i="5"/>
  <c r="O6" i="4"/>
  <c r="P8" i="4"/>
  <c r="Q29" i="1" l="1"/>
  <c r="Q28" i="1"/>
  <c r="Q17" i="1"/>
  <c r="D17" i="1"/>
  <c r="C17" i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tc={7AAB0535-83D2-4F05-94F8-BF33766373BC}</author>
    <author>tc={5ACC60DA-E073-4442-8451-18BF48C36E92}</author>
    <author>tc={DD103815-E25A-46B3-9C82-25BD4F9D72F5}</author>
    <author>tc={77C77D8A-378B-4DCE-BD61-2C4124C39E5B}</author>
    <author>tc={64E7341B-9BB9-418E-BBB8-84CB6566FF2A}</author>
    <author>tc={E194B988-7FCA-48E4-836F-5898370DB29B}</author>
    <author>tc={036F89DC-86B3-4D0D-9BCE-98DBC385AC7C}</author>
    <author>tc={7824EBF1-93A9-4273-8B2C-61869F56DF80}</author>
    <author>tc={C63824D6-D87F-4EBD-BB2C-3950D25AEF72}</author>
    <author>tc={0936CE10-92B0-4CD6-9174-320924DADC0D}</author>
    <author>tc={FEBE0005-8802-4650-A44A-20CFDD966C98}</author>
  </authors>
  <commentList>
    <comment ref="E3" authorId="0" shapeId="0" xr:uid="{7AAB0535-83D2-4F05-94F8-BF33766373BC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5ACC60DA-E073-4442-8451-18BF48C36E92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DD103815-E25A-46B3-9C82-25BD4F9D72F5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77C77D8A-378B-4DCE-BD61-2C4124C39E5B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64E7341B-9BB9-418E-BBB8-84CB6566FF2A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1395 / AL 1398</t>
      </text>
    </comment>
    <comment ref="N4" authorId="5" shapeId="0" xr:uid="{E194B988-7FCA-48E4-836F-5898370DB29B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L7" authorId="6" shapeId="0" xr:uid="{036F89DC-86B3-4D0D-9BCE-98DBC385AC7C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11" authorId="7" shapeId="0" xr:uid="{7824EBF1-93A9-4273-8B2C-61869F56DF80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19" authorId="8" shapeId="0" xr:uid="{C63824D6-D87F-4EBD-BB2C-3950D25AEF72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23" authorId="9" shapeId="0" xr:uid="{0936CE10-92B0-4CD6-9174-320924DADC0D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  <comment ref="L26" authorId="10" shapeId="0" xr:uid="{FEBE0005-8802-4650-A44A-20CFDD966C98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
Reply:
    2026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tc={EAD635C7-4BFC-492D-82F7-F7DA82B519AD}</author>
    <author>tc={5BF31D75-60C5-4683-8399-CE4C6EFCF8EC}</author>
    <author>tc={F4ED40DB-DFF7-496E-8CA8-03901320FCDF}</author>
    <author>tc={3E7B445F-66F7-4C59-9AC6-FD4AC689CDF7}</author>
    <author>tc={6519C41A-3967-4BC0-B15A-2FCC0F7B21F8}</author>
    <author>tc={EB1716F2-42C1-40AF-8926-7F89F81E848B}</author>
    <author>tc={9254D2EB-5FD2-43CA-AC52-0BEF15DFB155}</author>
    <author>tc={EA40E0DE-801B-4E4D-9DDA-BBE68B3A5646}</author>
    <author>tc={C7963E90-A0DF-4BC9-BC87-F07EB9DA754D}</author>
    <author>tc={D2EA52E5-89DF-4258-97BC-2D4810687470}</author>
    <author>tc={B38E1EA9-0A14-4517-8612-B3455E35581F}</author>
    <author>tc={02F6DA4D-19B5-4EF9-86BC-708D0E01325D}</author>
    <author>tc={20422485-DFC1-4FF4-ABD8-9E7A0D2F13E8}</author>
    <author>tc={865C6DDA-B794-4960-BA50-6B6D8EED1035}</author>
  </authors>
  <commentList>
    <comment ref="E3" authorId="0" shapeId="0" xr:uid="{EAD635C7-4BFC-492D-82F7-F7DA82B519AD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5BF31D75-60C5-4683-8399-CE4C6EFCF8E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F4ED40DB-DFF7-496E-8CA8-03901320FCDF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3E7B445F-66F7-4C59-9AC6-FD4AC689CDF7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6519C41A-3967-4BC0-B15A-2FCC0F7B21F8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1394 / AL 1397</t>
      </text>
    </comment>
    <comment ref="E5" authorId="5" shapeId="0" xr:uid="{EB1716F2-42C1-40AF-8926-7F89F81E848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  <comment ref="L7" authorId="6" shapeId="0" xr:uid="{9254D2EB-5FD2-43CA-AC52-0BEF15DFB155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8" authorId="7" shapeId="0" xr:uid="{EA40E0DE-801B-4E4D-9DDA-BBE68B3A5646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1406</t>
      </text>
    </comment>
    <comment ref="L11" authorId="8" shapeId="0" xr:uid="{C7963E90-A0DF-4BC9-BC87-F07EB9DA754D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1412</t>
      </text>
    </comment>
    <comment ref="L12" authorId="9" shapeId="0" xr:uid="{D2EA52E5-89DF-4258-97BC-2D4810687470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1413</t>
      </text>
    </comment>
    <comment ref="L14" authorId="10" shapeId="0" xr:uid="{B38E1EA9-0A14-4517-8612-B3455E35581F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21" authorId="11" shapeId="0" xr:uid="{02F6DA4D-19B5-4EF9-86BC-708D0E01325D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24" authorId="12" shapeId="0" xr:uid="{20422485-DFC1-4FF4-ABD8-9E7A0D2F13E8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  <comment ref="L28" authorId="13" shapeId="0" xr:uid="{865C6DDA-B794-4960-BA50-6B6D8EED1035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tc={4D223F16-251E-4C46-BBCD-84CDF3F10093}</author>
    <author>tc={DDF8448D-CDD5-484B-8F18-3BB8C9E7E85E}</author>
    <author>tc={9262B43A-67EB-4526-87C2-7846992C6CCA}</author>
    <author>tc={2C622B9C-9D42-4BEB-B126-3C047C1EA7DB}</author>
    <author>tc={6A89EA09-D7C2-47AE-BD17-D3D69AFD9495}</author>
  </authors>
  <commentList>
    <comment ref="E3" authorId="0" shapeId="0" xr:uid="{4D223F16-251E-4C46-BBCD-84CDF3F10093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DDF8448D-CDD5-484B-8F18-3BB8C9E7E85E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9262B43A-67EB-4526-87C2-7846992C6CCA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2C622B9C-9D42-4BEB-B126-3C047C1EA7DB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8" authorId="4" shapeId="0" xr:uid="{6A89EA09-D7C2-47AE-BD17-D3D69AFD949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tc={D0E955C1-FBAE-4837-87C2-8FAE41BF15B7}</author>
    <author>tc={AEB3AEF6-9FEB-4FBE-ABF5-FD8678EBFAB6}</author>
    <author>tc={88AE5A06-30FF-4676-A3E5-91CE30503C2B}</author>
    <author>tc={4021E7C8-05B7-449F-ABDA-E7D2AC6EEA24}</author>
    <author>tc={F0EE41AF-C488-4E87-B078-5F9835269C02}</author>
    <author>tc={B074B802-C000-4DAC-96AA-B05946B37E2D}</author>
    <author>tc={36D28A73-230B-49F4-8A0D-5B3B009BD14E}</author>
    <author>tc={76A4B63F-542C-4385-BBB2-56FFEC516C2A}</author>
    <author>tc={EDE075B1-E01C-4456-9B6E-30ACBA51047F}</author>
    <author>tc={73AE8A88-67C0-4C9E-B668-EBA8C5327B4C}</author>
  </authors>
  <commentList>
    <comment ref="E3" authorId="0" shapeId="0" xr:uid="{D0E955C1-FBAE-4837-87C2-8FAE41BF15B7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AEB3AEF6-9FEB-4FBE-ABF5-FD8678EBFAB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88AE5A06-30FF-4676-A3E5-91CE30503C2B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4021E7C8-05B7-449F-ABDA-E7D2AC6EEA24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F0EE41AF-C488-4E87-B078-5F9835269C02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1393 / AL 1396</t>
      </text>
    </comment>
    <comment ref="E5" authorId="5" shapeId="0" xr:uid="{B074B802-C000-4DAC-96AA-B05946B37E2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  <comment ref="L7" authorId="6" shapeId="0" xr:uid="{36D28A73-230B-49F4-8A0D-5B3B009BD14E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11" authorId="7" shapeId="0" xr:uid="{76A4B63F-542C-4385-BBB2-56FFEC516C2A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19" authorId="8" shapeId="0" xr:uid="{EDE075B1-E01C-4456-9B6E-30ACBA51047F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23" authorId="9" shapeId="0" xr:uid="{73AE8A88-67C0-4C9E-B668-EBA8C5327B4C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tc={F3743375-464A-47E3-B4BC-72D6FB543A50}</author>
    <author>tc={1527F76D-8363-4FEE-B26C-324338AAB72C}</author>
    <author>tc={F8A20D72-C792-4AC9-B968-B999B7DD28DE}</author>
    <author>tc={BE0C6589-22C4-41E7-B58E-62673388C30C}</author>
    <author>tc={F7796B25-EC93-4AA0-898F-ECB4551263E7}</author>
    <author>tc={0FC20546-945A-4304-8CD0-6644A9B569AB}</author>
    <author>tc={0B8DD81C-65CF-4136-81BF-5B5258DAFD41}</author>
    <author>tc={60D90173-BD96-4601-9A91-865C83E828F8}</author>
    <author>tc={31321F74-446D-48DD-BBDF-D7CB89FF2869}</author>
    <author>tc={364B9D2F-47C7-4F42-A2B2-3E2AF60F862A}</author>
  </authors>
  <commentList>
    <comment ref="E3" authorId="0" shapeId="0" xr:uid="{F3743375-464A-47E3-B4BC-72D6FB543A50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1527F76D-8363-4FEE-B26C-324338AAB72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F8A20D72-C792-4AC9-B968-B999B7DD28DE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BE0C6589-22C4-41E7-B58E-62673388C30C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F7796B25-EC93-4AA0-898F-ECB4551263E7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1395 / AL 1398</t>
      </text>
    </comment>
    <comment ref="E5" authorId="5" shapeId="0" xr:uid="{0FC20546-945A-4304-8CD0-6644A9B569A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  <comment ref="L7" authorId="6" shapeId="0" xr:uid="{0B8DD81C-65CF-4136-81BF-5B5258DAFD41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11" authorId="7" shapeId="0" xr:uid="{60D90173-BD96-4601-9A91-865C83E828F8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19" authorId="8" shapeId="0" xr:uid="{31321F74-446D-48DD-BBDF-D7CB89FF2869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23" authorId="9" shapeId="0" xr:uid="{364B9D2F-47C7-4F42-A2B2-3E2AF60F862A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tc={9B8382B3-EED0-4A00-A113-134BF3216823}</author>
    <author>tc={EBFA24B5-3E66-410B-8441-89AD3A8F7205}</author>
    <author>tc={9C056B5D-2394-471B-B585-2DEA6A922859}</author>
    <author>tc={2A936442-780A-482D-AA47-1ACFFE51C502}</author>
    <author>tc={F2088375-D305-43D3-B496-6C2E217D4EA9}</author>
    <author>tc={770F4294-1CF7-4EDB-B418-D28E3EA0E581}</author>
    <author>tc={78B2B8DF-E603-4EBE-88B5-2E93654E374F}</author>
    <author>tc={36F7D1DE-E687-477B-80A2-9D2905FB490F}</author>
    <author>tc={3FE5E0A1-2D71-48B7-A8FD-C404149F780A}</author>
    <author>tc={BBE23B11-8396-4100-BAB6-80E0814F56B4}</author>
  </authors>
  <commentList>
    <comment ref="E3" authorId="0" shapeId="0" xr:uid="{9B8382B3-EED0-4A00-A113-134BF3216823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EBFA24B5-3E66-410B-8441-89AD3A8F720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9C056B5D-2394-471B-B585-2DEA6A922859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2A936442-780A-482D-AA47-1ACFFE51C502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F2088375-D305-43D3-B496-6C2E217D4EA9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1395 / AL 1398</t>
      </text>
    </comment>
    <comment ref="E5" authorId="5" shapeId="0" xr:uid="{770F4294-1CF7-4EDB-B418-D28E3EA0E58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  <comment ref="L7" authorId="6" shapeId="0" xr:uid="{78B2B8DF-E603-4EBE-88B5-2E93654E374F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11" authorId="7" shapeId="0" xr:uid="{36F7D1DE-E687-477B-80A2-9D2905FB490F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19" authorId="8" shapeId="0" xr:uid="{3FE5E0A1-2D71-48B7-A8FD-C404149F780A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23" authorId="9" shapeId="0" xr:uid="{BBE23B11-8396-4100-BAB6-80E0814F56B4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tc={F9619931-ED19-4CB3-B4C8-8F9F26FDDDF9}</author>
    <author>tc={24BBA1D3-4529-43F6-9CF7-4E418D0523A8}</author>
    <author>tc={69378BB7-CA1A-4B76-AF16-D6F1F65D9FD4}</author>
    <author>tc={E347F010-FC19-4A23-9E46-D5903618F453}</author>
    <author>tc={A20D8851-25C3-460F-99A1-CFA16E781355}</author>
    <author>tc={D076E649-4E1A-4F9E-8695-FF969BB4093E}</author>
    <author>tc={B1160B50-6CC4-4BC8-BF07-7F6908B0BFA5}</author>
    <author>tc={D960DE6C-54FD-4DAE-A9C4-16AC6CB39B12}</author>
    <author>tc={09A4F8C3-2C87-460D-BF77-77F6B86F1D63}</author>
    <author>tc={64C6188F-215C-441B-8470-1D11B3789919}</author>
  </authors>
  <commentList>
    <comment ref="E3" authorId="0" shapeId="0" xr:uid="{F9619931-ED19-4CB3-B4C8-8F9F26FDDDF9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24BBA1D3-4529-43F6-9CF7-4E418D0523A8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9378BB7-CA1A-4B76-AF16-D6F1F65D9FD4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E347F010-FC19-4A23-9E46-D5903618F453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A20D8851-25C3-460F-99A1-CFA16E781355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1395 / AL 1398</t>
      </text>
    </comment>
    <comment ref="E5" authorId="5" shapeId="0" xr:uid="{D076E649-4E1A-4F9E-8695-FF969BB4093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  <comment ref="L7" authorId="6" shapeId="0" xr:uid="{B1160B50-6CC4-4BC8-BF07-7F6908B0BFA5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11" authorId="7" shapeId="0" xr:uid="{D960DE6C-54FD-4DAE-A9C4-16AC6CB39B12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19" authorId="8" shapeId="0" xr:uid="{09A4F8C3-2C87-460D-BF77-77F6B86F1D63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23" authorId="9" shapeId="0" xr:uid="{64C6188F-215C-441B-8470-1D11B3789919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tc={FFCC92E9-F417-4AAE-816D-09E93A831770}</author>
    <author>tc={0E6D63CA-C83D-46F7-8E80-65B18EF970F4}</author>
    <author>tc={141ABEFB-9EF4-45F4-8C01-C18538156342}</author>
    <author>tc={7B158FC8-1EA9-40E7-9910-41194E88AB18}</author>
  </authors>
  <commentList>
    <comment ref="E3" authorId="0" shapeId="0" xr:uid="{FFCC92E9-F417-4AAE-816D-09E93A831770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0E6D63CA-C83D-46F7-8E80-65B18EF970F4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141ABEFB-9EF4-45F4-8C01-C18538156342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5" authorId="3" shapeId="0" xr:uid="{7B158FC8-1EA9-40E7-9910-41194E88AB1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tc={87DDB3F0-74A3-4AE8-A8B0-10B29C92613A}</author>
    <author>tc={D7EFBF7A-B1D0-4CED-84F9-98FA08928613}</author>
    <author>tc={A0FDEA2A-23B0-45DD-A9D4-825F46A4D506}</author>
    <author>tc={3673DB65-1CD6-451E-ABB0-A62D19541CA1}</author>
    <author>tc={3870E41E-BC85-4794-A1BF-65A13514A238}</author>
  </authors>
  <commentList>
    <comment ref="E3" authorId="0" shapeId="0" xr:uid="{87DDB3F0-74A3-4AE8-A8B0-10B29C92613A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D7EFBF7A-B1D0-4CED-84F9-98FA08928613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A0FDEA2A-23B0-45DD-A9D4-825F46A4D506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3673DB65-1CD6-451E-ABB0-A62D19541CA1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3870E41E-BC85-4794-A1BF-65A13514A23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tc={4DA24D9F-6F75-4693-B9E1-F35922393376}</author>
    <author>tc={B5F8E970-54CB-4F84-8A74-0C035A502381}</author>
    <author>tc={1BF41EF3-4809-4C3B-BF0F-1839B045EBA9}</author>
    <author>tc={F470A876-DD59-45C9-B8CC-6E6BB706060D}</author>
    <author>tc={002245E8-FD21-4942-BE5A-505625386040}</author>
    <author>tc={8CABE7B1-AC62-4424-A543-8713A728F4CF}</author>
    <author>tc={6910D761-E295-4DAA-9AD2-75598F8BA6DA}</author>
    <author>tc={0D3418B0-20AD-4951-B97D-B268799CCC1F}</author>
    <author>tc={88CA93FF-F58F-43F8-AF1B-72F3BEE953F8}</author>
    <author>tc={57F90B25-A5EB-4823-A3A1-B688A032E09A}</author>
  </authors>
  <commentList>
    <comment ref="E3" authorId="0" shapeId="0" xr:uid="{4DA24D9F-6F75-4693-B9E1-F35922393376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B5F8E970-54CB-4F84-8A74-0C035A502381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1BF41EF3-4809-4C3B-BF0F-1839B045EBA9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F470A876-DD59-45C9-B8CC-6E6BB706060D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002245E8-FD21-4942-BE5A-505625386040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1394 / AL 1397</t>
      </text>
    </comment>
    <comment ref="L8" authorId="5" shapeId="0" xr:uid="{8CABE7B1-AC62-4424-A543-8713A728F4CF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11" authorId="6" shapeId="0" xr:uid="{6910D761-E295-4DAA-9AD2-75598F8BA6DA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13" authorId="7" shapeId="0" xr:uid="{0D3418B0-20AD-4951-B97D-B268799CCC1F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18" authorId="8" shapeId="0" xr:uid="{88CA93FF-F58F-43F8-AF1B-72F3BEE953F8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  <comment ref="L21" authorId="9" shapeId="0" xr:uid="{57F90B25-A5EB-4823-A3A1-B688A032E09A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tc={B2BB754F-24B1-4B62-B559-1526BB5FA23A}</author>
    <author>tc={F918B2FD-C3D0-45E6-A62F-51205193C800}</author>
    <author>tc={7285B6CC-7D09-4313-8303-64D0195E4096}</author>
    <author>tc={2C1CFD8E-3D83-4007-A497-D7A4F0090750}</author>
    <author>tc={A1A9E90F-9671-4BAD-B440-C4CEC2B138E1}</author>
    <author>tc={18A8340D-9D2C-4C54-8474-E2B840FA0E67}</author>
    <author>tc={3BD05631-1977-4E05-9896-EE4834CDE584}</author>
    <author>tc={D476FC22-FA99-4545-B4E6-2CDB5E49A987}</author>
    <author>tc={3D160BA7-3DCB-4A3D-9AFA-7AAD5A706F47}</author>
    <author>tc={A21D27E9-9AB5-4F6F-9A3E-482A73BD52BB}</author>
    <author>tc={EE2F4B6D-280B-47F5-BC71-D49F8D22FC4A}</author>
  </authors>
  <commentList>
    <comment ref="E3" authorId="0" shapeId="0" xr:uid="{B2BB754F-24B1-4B62-B559-1526BB5FA23A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F918B2FD-C3D0-45E6-A62F-51205193C800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7285B6CC-7D09-4313-8303-64D0195E4096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2C1CFD8E-3D83-4007-A497-D7A4F0090750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A1A9E90F-9671-4BAD-B440-C4CEC2B138E1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1395 / AL 1398</t>
      </text>
    </comment>
    <comment ref="E5" authorId="5" shapeId="0" xr:uid="{18A8340D-9D2C-4C54-8474-E2B840FA0E6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  <comment ref="L7" authorId="6" shapeId="0" xr:uid="{3BD05631-1977-4E05-9896-EE4834CDE584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11" authorId="7" shapeId="0" xr:uid="{D476FC22-FA99-4545-B4E6-2CDB5E49A987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19" authorId="8" shapeId="0" xr:uid="{3D160BA7-3DCB-4A3D-9AFA-7AAD5A706F47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23" authorId="9" shapeId="0" xr:uid="{A21D27E9-9AB5-4F6F-9A3E-482A73BD52BB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  <comment ref="L26" authorId="10" shapeId="0" xr:uid="{EE2F4B6D-280B-47F5-BC71-D49F8D22FC4A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tc={325642A6-4C03-4482-8E05-57DA7BD46B17}</author>
    <author>tc={EB8C8922-8B93-4C24-A36B-E46ACC7C7426}</author>
    <author>tc={6E720333-1278-4B85-8FC6-F51546C9A055}</author>
    <author>tc={6D44138D-69ED-43FC-A3D1-FB12B5B0337B}</author>
    <author>tc={F4167501-542C-4A16-AA4F-55DEDBC46F8C}</author>
  </authors>
  <commentList>
    <comment ref="E3" authorId="0" shapeId="0" xr:uid="{325642A6-4C03-4482-8E05-57DA7BD46B17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EB8C8922-8B93-4C24-A36B-E46ACC7C742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E720333-1278-4B85-8FC6-F51546C9A055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6D44138D-69ED-43FC-A3D1-FB12B5B0337B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F4167501-542C-4A16-AA4F-55DEDBC46F8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tc={FA03AC4A-B674-4DB6-A5E6-0CF4E4A61EC8}</author>
    <author>tc={C656BFDB-255A-4C01-BE34-6D302D0816AA}</author>
    <author>tc={FFF72556-84A7-43A5-B4AD-1F0A13CEA26C}</author>
    <author>tc={590EED6F-9E7C-4CC9-882F-3AA435FA0789}</author>
    <author>tc={B351BC1E-D5F6-475E-9B8B-B251120A97C8}</author>
    <author>tc={86E6E1BC-6EB7-4D4C-A656-A77F9FD2D58A}</author>
    <author>tc={F936F8CB-D160-4A04-BC58-6F4141A07960}</author>
    <author>tc={9DC130BA-C1B8-4D4F-9693-85AF7E530240}</author>
    <author>tc={0A487141-DE09-4B7C-9B0E-22E87166A672}</author>
  </authors>
  <commentList>
    <comment ref="E3" authorId="0" shapeId="0" xr:uid="{FA03AC4A-B674-4DB6-A5E6-0CF4E4A61EC8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C656BFDB-255A-4C01-BE34-6D302D0816AA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FFF72556-84A7-43A5-B4AD-1F0A13CEA26C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590EED6F-9E7C-4CC9-882F-3AA435FA0789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B351BC1E-D5F6-475E-9B8B-B251120A97C8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1395 / AL 1398</t>
      </text>
    </comment>
    <comment ref="L7" authorId="5" shapeId="0" xr:uid="{86E6E1BC-6EB7-4D4C-A656-A77F9FD2D58A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9" authorId="6" shapeId="0" xr:uid="{F936F8CB-D160-4A04-BC58-6F4141A07960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11" authorId="7" shapeId="0" xr:uid="{9DC130BA-C1B8-4D4F-9693-85AF7E530240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16" authorId="8" shapeId="0" xr:uid="{0A487141-DE09-4B7C-9B0E-22E87166A672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tc={CDF3C2C2-72CD-42AE-B446-DAF3D2A6BDC8}</author>
    <author>tc={4EA0D668-9B17-4876-8F2C-E035BF2738E4}</author>
    <author>tc={51F90726-7FDD-4676-8B2C-B403AD1C545E}</author>
    <author>tc={626B3475-8491-47C3-BD95-4A895E64AF64}</author>
    <author>tc={759893DD-BF3A-4FCD-A131-B394FBC2D34F}</author>
    <author>tc={0693E384-9CC8-495B-B694-89981EF43AF0}</author>
    <author>tc={16ACDAC5-9A60-4282-934A-721974ABA670}</author>
    <author>tc={F3F64B2D-EF70-47B8-9207-94775D59A989}</author>
  </authors>
  <commentList>
    <comment ref="E3" authorId="0" shapeId="0" xr:uid="{CDF3C2C2-72CD-42AE-B446-DAF3D2A6BDC8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4EA0D668-9B17-4876-8F2C-E035BF2738E4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51F90726-7FDD-4676-8B2C-B403AD1C545E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626B3475-8491-47C3-BD95-4A895E64AF64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759893DD-BF3A-4FCD-A131-B394FBC2D34F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1394 / AL 1397</t>
      </text>
    </comment>
    <comment ref="E5" authorId="5" shapeId="0" xr:uid="{0693E384-9CC8-495B-B694-89981EF43AF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  <comment ref="L7" authorId="6" shapeId="0" xr:uid="{16ACDAC5-9A60-4282-934A-721974ABA670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11" authorId="7" shapeId="0" xr:uid="{F3F64B2D-EF70-47B8-9207-94775D59A989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tc={19FA562A-5D03-4183-97E8-2ED15E08B2CB}</author>
    <author>tc={49F180E6-4DE6-473E-A8C0-1890D5C2AEE9}</author>
    <author>tc={EC88E190-66B7-4FE5-9EA8-DF5B2B28453B}</author>
    <author>tc={228FC44E-2060-4924-993E-997355C458E1}</author>
    <author>tc={BE639241-A8AE-4BA2-AC5D-CDF9D0D95C6D}</author>
    <author>tc={7E6D5BDB-05D9-4945-A211-E059555770E7}</author>
    <author>tc={EDB82D8C-E605-4CD6-B390-4D213E59A603}</author>
    <author>tc={CE462368-0DD4-43F9-A017-62735F7E5551}</author>
    <author>tc={50E8F5BA-F75A-4E9B-B5C2-0A7BB90C0ED3}</author>
    <author>tc={19CC8F40-9B7F-45D3-BBF4-9687DB62B2A2}</author>
    <author>tc={E88ED915-EEFB-4078-85EB-5B4444986743}</author>
  </authors>
  <commentList>
    <comment ref="E3" authorId="0" shapeId="0" xr:uid="{19FA562A-5D03-4183-97E8-2ED15E08B2CB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49F180E6-4DE6-473E-A8C0-1890D5C2AEE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EC88E190-66B7-4FE5-9EA8-DF5B2B28453B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228FC44E-2060-4924-993E-997355C458E1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L4" authorId="4" shapeId="0" xr:uid="{BE639241-A8AE-4BA2-AC5D-CDF9D0D95C6D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1395 / AL 1398</t>
      </text>
    </comment>
    <comment ref="E5" authorId="5" shapeId="0" xr:uid="{7E6D5BDB-05D9-4945-A211-E059555770E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  <comment ref="L7" authorId="6" shapeId="0" xr:uid="{EDB82D8C-E605-4CD6-B390-4D213E59A603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1404</t>
      </text>
    </comment>
    <comment ref="L11" authorId="7" shapeId="0" xr:uid="{CE462368-0DD4-43F9-A017-62735F7E5551}">
      <text>
        <t>[Threaded comment]
Your version of Excel allows you to read this threaded comment; however, any edits to it will get removed if the file is opened in a newer version of Excel. Learn more: https://go.microsoft.com/fwlink/?linkid=870924
Comment:
    AL 1420</t>
      </text>
    </comment>
    <comment ref="L19" authorId="8" shapeId="0" xr:uid="{50E8F5BA-F75A-4E9B-B5C2-0A7BB90C0ED3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2024</t>
      </text>
    </comment>
    <comment ref="L23" authorId="9" shapeId="0" xr:uid="{19CC8F40-9B7F-45D3-BBF4-9687DB62B2A2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  <comment ref="L26" authorId="10" shapeId="0" xr:uid="{E88ED915-EEFB-4078-85EB-5B4444986743}">
      <text>
        <t>[Threaded comment]
Your version of Excel allows you to read this threaded comment; however, any edits to it will get removed if the file is opened in a newer version of Excel. Learn more: https://go.microsoft.com/fwlink/?linkid=870924
Comment:
    22-07-001 2025</t>
      </text>
    </comment>
  </commentList>
</comments>
</file>

<file path=xl/sharedStrings.xml><?xml version="1.0" encoding="utf-8"?>
<sst xmlns="http://schemas.openxmlformats.org/spreadsheetml/2006/main" count="1848" uniqueCount="151">
  <si>
    <t>Summary of Selected Data - WD draft based on CforAT 11-30-22 comments in Affordability proceeding</t>
  </si>
  <si>
    <t>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</si>
  <si>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</si>
  <si>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</si>
  <si>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</si>
  <si>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</si>
  <si>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</si>
  <si>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</si>
  <si>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A.21-05-001</t>
  </si>
  <si>
    <t>Cost of Capital and 2022 and 2023 Triggers (AL 1415, AL 1420, AL 1424)</t>
  </si>
  <si>
    <t>B</t>
  </si>
  <si>
    <t>A.22-07-001</t>
  </si>
  <si>
    <t>2022 GRC</t>
  </si>
  <si>
    <t>C</t>
  </si>
  <si>
    <t>D</t>
  </si>
  <si>
    <t>E</t>
  </si>
  <si>
    <t>F</t>
  </si>
  <si>
    <t>List of currently open proceedings for which affordability metrics have been filed:</t>
  </si>
  <si>
    <t>Note:  Supplemental Application filed January 27, 2023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</si>
  <si>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</si>
  <si>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</si>
  <si>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2023</t>
  </si>
  <si>
    <t>YE 2024</t>
  </si>
  <si>
    <t>YE 2025</t>
  </si>
  <si>
    <t>YE 2026</t>
  </si>
  <si>
    <t>*A decision was issued on the revenue requirement request included in A.21-05-001, the Cost of Capital filing. CAW also filed to trigger its Cost of Capital Adjustment Mechanism in AL 1415. 
New rates effective July 31, 2023. CAW also filed for a second Cost of Capital Adjustment Mechansims through AL 1424, rates effective Jan 1, 2024.</t>
  </si>
  <si>
    <t>TOTAL COMPANY</t>
  </si>
  <si>
    <t xml:space="preserve">Incremental Revenue </t>
  </si>
  <si>
    <t>Existing</t>
  </si>
  <si>
    <t>New</t>
  </si>
  <si>
    <t>Pending</t>
  </si>
  <si>
    <t>Anticipated</t>
  </si>
  <si>
    <t>Sub-Total</t>
  </si>
  <si>
    <t>Yr. over Yr. % Increase/(Decrease)</t>
  </si>
  <si>
    <t>Total Projected Annual Rev Req't</t>
  </si>
  <si>
    <t>% Increase/(Decrease) from Adopted Rev Req't</t>
  </si>
  <si>
    <t>East Pasadena</t>
  </si>
  <si>
    <t>Central Satellites</t>
  </si>
  <si>
    <t>Chualar</t>
  </si>
  <si>
    <t>Meadowbrook</t>
  </si>
  <si>
    <t>Bellflower</t>
  </si>
  <si>
    <t>Current Auth 2023</t>
  </si>
  <si>
    <t>California American Water</t>
  </si>
  <si>
    <t>Revenue Requirement Projections</t>
  </si>
  <si>
    <t>LA-Baldwin Hills</t>
  </si>
  <si>
    <t>Years</t>
  </si>
  <si>
    <t>Incremental Change</t>
  </si>
  <si>
    <t>Status</t>
  </si>
  <si>
    <t>Proceeding/Decision/AL #</t>
  </si>
  <si>
    <t>Description</t>
  </si>
  <si>
    <t>Revenue Recovery Mechanism (Surcharge, Credit, Rev Req't)</t>
  </si>
  <si>
    <t>Date Item Submitted</t>
  </si>
  <si>
    <t>Eff. Date or Proposed Eff Date (month/year)</t>
  </si>
  <si>
    <t>Expiration Date</t>
  </si>
  <si>
    <t>Last Adopted GRC Revenue Requirement</t>
  </si>
  <si>
    <t>AL 1395 / AL 1398</t>
  </si>
  <si>
    <t>Last Adopted Revenue Requirement</t>
  </si>
  <si>
    <t>N/A</t>
  </si>
  <si>
    <t>CAP Surcharge</t>
  </si>
  <si>
    <t>Surcharge</t>
  </si>
  <si>
    <t>AL 1399</t>
  </si>
  <si>
    <t>CPUC User Fees</t>
  </si>
  <si>
    <t>AL 1404</t>
  </si>
  <si>
    <t>Bellflower Tier 2 Filing</t>
  </si>
  <si>
    <t>Rev Req't</t>
  </si>
  <si>
    <t>AL 1409</t>
  </si>
  <si>
    <t>2022 WRAM/MCBA</t>
  </si>
  <si>
    <t>AL 1411</t>
  </si>
  <si>
    <t>Intervenor Compensation to National Consumer Law Center &amp; Center for Accessible Technology</t>
  </si>
  <si>
    <t>AL 1419</t>
  </si>
  <si>
    <t>Purchased Power &amp; Purchased Water Offset</t>
  </si>
  <si>
    <t>AL 1420</t>
  </si>
  <si>
    <t>2022 Cost of Capital and Trigger Implementation</t>
  </si>
  <si>
    <t>AL 1424</t>
  </si>
  <si>
    <t>2023 Cost of Capital Trigger Mechanism</t>
  </si>
  <si>
    <t>AL 1427</t>
  </si>
  <si>
    <t>2024 Annual Consumption Adjustment Mechanism</t>
  </si>
  <si>
    <t>AL 1429</t>
  </si>
  <si>
    <t>AL 1430</t>
  </si>
  <si>
    <t>2024 Interim Rates</t>
  </si>
  <si>
    <t>AL 1431</t>
  </si>
  <si>
    <t>Customer Assistance Program</t>
  </si>
  <si>
    <t>AL 1435</t>
  </si>
  <si>
    <t>2024 Southern Production Expense Offset</t>
  </si>
  <si>
    <t xml:space="preserve">AL 1380 </t>
  </si>
  <si>
    <t>2019 GRC Interim Rate True Up-Southern Ending</t>
  </si>
  <si>
    <t>22-07-001</t>
  </si>
  <si>
    <t>2022 GRC Application (TY 2024)</t>
  </si>
  <si>
    <t>AL XXXX</t>
  </si>
  <si>
    <t>Consolidated Expense Balancing Account</t>
  </si>
  <si>
    <t>2023 WRAM/MCBA</t>
  </si>
  <si>
    <t>Purchased Water Offset</t>
  </si>
  <si>
    <t>2025 Step Rates &amp; Annual Consumption Adjustment Mechanism</t>
  </si>
  <si>
    <t>2026 Step Rates &amp; Annual Consumption Adjustment Mechanism</t>
  </si>
  <si>
    <t>End</t>
  </si>
  <si>
    <t>Total</t>
  </si>
  <si>
    <t>%</t>
  </si>
  <si>
    <t>AL 1390</t>
  </si>
  <si>
    <t>Bellflower Acquisition Integration (Bellflower was acquired 11/3/2022)</t>
  </si>
  <si>
    <t>Bellflower Incorporation Into Authorized Rates</t>
  </si>
  <si>
    <t>Cost of Capital Implementation</t>
  </si>
  <si>
    <t>Cost of Capital Trigger Mechanism</t>
  </si>
  <si>
    <t>AL 1394 / AL 1397</t>
  </si>
  <si>
    <t>AL 1418</t>
  </si>
  <si>
    <t>Purchased Power and Purchased Water Offset</t>
  </si>
  <si>
    <t>AL 1426</t>
  </si>
  <si>
    <t xml:space="preserve">AL 1379 </t>
  </si>
  <si>
    <t>2019 GRC Interim Rate True-Up-Central Ending</t>
  </si>
  <si>
    <t>2022 Cost of Capital Trigger and Implementation</t>
  </si>
  <si>
    <t xml:space="preserve">2024 Interim Rates </t>
  </si>
  <si>
    <t>TBD</t>
  </si>
  <si>
    <t>LA-Duarte</t>
  </si>
  <si>
    <t>AL 112A</t>
  </si>
  <si>
    <t>Last Adopted Revenue Requirement (E. Pasadena CPI increase)</t>
  </si>
  <si>
    <t>AL 1432</t>
  </si>
  <si>
    <t>Discretionary Filing for Expansion of CAP</t>
  </si>
  <si>
    <t>Fruitridge</t>
  </si>
  <si>
    <t>2022 Step Rates &amp; Annual Consumption Adjustment Mechanism</t>
  </si>
  <si>
    <t>AL 1417</t>
  </si>
  <si>
    <t xml:space="preserve">Cost of Capital Implementation </t>
  </si>
  <si>
    <t>AL 1378</t>
  </si>
  <si>
    <t>2019 GRC Interim Rate True-Up-Northern Ending</t>
  </si>
  <si>
    <t>AL 14XX</t>
  </si>
  <si>
    <t>Larkfield District</t>
  </si>
  <si>
    <t>AL 1393 / AL 1396</t>
  </si>
  <si>
    <t>AL 1425</t>
  </si>
  <si>
    <t>AL 1434</t>
  </si>
  <si>
    <t>2024 Nothern Production Expense Offset</t>
  </si>
  <si>
    <t>Warring</t>
  </si>
  <si>
    <t>AL 72</t>
  </si>
  <si>
    <t>Last Adopted Revenue Requirement (Piru CPI increase)</t>
  </si>
  <si>
    <t>Monterey County District</t>
  </si>
  <si>
    <t>AL 1394</t>
  </si>
  <si>
    <t>CPUC Surcharge</t>
  </si>
  <si>
    <t>Bellflower Tier 2</t>
  </si>
  <si>
    <t>AL 1406</t>
  </si>
  <si>
    <t>PWM Expansion Project - Parallel Pipeline</t>
  </si>
  <si>
    <t>AL 1408</t>
  </si>
  <si>
    <t>AL 1412</t>
  </si>
  <si>
    <t>PWM Expansion Project - Carmel Valley Pump Station</t>
  </si>
  <si>
    <t>AL 1413</t>
  </si>
  <si>
    <t>2023 Monterey Monterey Purchased Water Offset</t>
  </si>
  <si>
    <t>PWM Expansion Project - Extraction Wells 1&amp;2 + Chem Treatment Facilities</t>
  </si>
  <si>
    <t>PWM Expansion Project - Extraction Wells 3&amp;4</t>
  </si>
  <si>
    <t>Sacramento District</t>
  </si>
  <si>
    <t xml:space="preserve">                                                                               </t>
  </si>
  <si>
    <t>LA-San Marino</t>
  </si>
  <si>
    <t>Cost of Capital</t>
  </si>
  <si>
    <t>San Diego County District</t>
  </si>
  <si>
    <t>Ventura County District</t>
  </si>
  <si>
    <t>from Application -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</si>
</sst>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%"/>
    <numFmt numFmtId="166" formatCode="_(&quot;$&quot;* #,##0_);_(&quot;$&quot;* \(#,##0\);_(&quot;$&quot;* &quot;-&quot;??_);_(@_)"/>
    <numFmt numFmtId="167" formatCode="0.000%"/>
    <numFmt numFmtId="168" formatCode="&quot;$&quot;#,##0.00"/>
    <numFmt numFmtId="169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5" fontId="0" fillId="0" borderId="0" xfId="0" applyNumberFormat="1"/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/>
    <xf numFmtId="5" fontId="0" fillId="2" borderId="0" xfId="0" applyNumberFormat="1" applyFill="1"/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7" fillId="0" borderId="2" xfId="0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164" fontId="0" fillId="0" borderId="0" xfId="0" applyNumberFormat="1" applyAlignment="1">
      <alignment horizontal="center"/>
    </xf>
    <xf numFmtId="164" fontId="0" fillId="0" borderId="6" xfId="0" applyNumberFormat="1" applyBorder="1" applyAlignment="1">
      <alignment horizontal="center"/>
    </xf>
    <xf numFmtId="0" fontId="3" fillId="0" borderId="7" xfId="0" applyFont="1" applyBorder="1" applyAlignment="1">
      <alignment wrapText="1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6" xfId="0" applyBorder="1"/>
    <xf numFmtId="0" fontId="3" fillId="0" borderId="5" xfId="0" applyFont="1" applyBorder="1" applyAlignment="1">
      <alignment wrapText="1"/>
    </xf>
    <xf numFmtId="10" fontId="0" fillId="0" borderId="0" xfId="2" applyNumberFormat="1" applyFont="1" applyBorder="1" applyAlignment="1">
      <alignment horizontal="center" wrapText="1"/>
    </xf>
    <xf numFmtId="10" fontId="0" fillId="0" borderId="0" xfId="2" applyNumberFormat="1" applyFont="1" applyAlignment="1">
      <alignment horizontal="center"/>
    </xf>
    <xf numFmtId="10" fontId="0" fillId="0" borderId="6" xfId="2" applyNumberFormat="1" applyFont="1" applyBorder="1" applyAlignment="1">
      <alignment horizontal="center"/>
    </xf>
    <xf numFmtId="0" fontId="3" fillId="0" borderId="10" xfId="0" applyFont="1" applyBorder="1" applyAlignment="1">
      <alignment wrapText="1"/>
    </xf>
    <xf numFmtId="165" fontId="0" fillId="0" borderId="11" xfId="2" applyNumberFormat="1" applyFont="1" applyBorder="1" applyAlignment="1">
      <alignment horizontal="center"/>
    </xf>
    <xf numFmtId="165" fontId="0" fillId="0" borderId="12" xfId="2" applyNumberFormat="1" applyFont="1" applyBorder="1" applyAlignment="1">
      <alignment horizontal="center"/>
    </xf>
    <xf numFmtId="0" fontId="8" fillId="0" borderId="0" xfId="0" applyFont="1"/>
    <xf numFmtId="164" fontId="0" fillId="0" borderId="0" xfId="0" applyNumberFormat="1"/>
    <xf numFmtId="0" fontId="3" fillId="4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166" fontId="0" fillId="0" borderId="0" xfId="0" applyNumberFormat="1"/>
    <xf numFmtId="0" fontId="4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67" fontId="0" fillId="0" borderId="0" xfId="2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left"/>
    </xf>
    <xf numFmtId="168" fontId="0" fillId="0" borderId="0" xfId="0" applyNumberFormat="1"/>
    <xf numFmtId="164" fontId="0" fillId="0" borderId="0" xfId="0" quotePrefix="1" applyNumberFormat="1" applyAlignment="1">
      <alignment horizontal="left"/>
    </xf>
    <xf numFmtId="169" fontId="0" fillId="0" borderId="0" xfId="1" applyNumberFormat="1" applyFont="1"/>
    <xf numFmtId="0" fontId="0" fillId="0" borderId="0" xfId="0" quotePrefix="1"/>
    <xf numFmtId="0" fontId="0" fillId="3" borderId="0" xfId="0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center" wrapText="1"/>
    </xf>
    <xf numFmtId="14" fontId="0" fillId="4" borderId="0" xfId="0" applyNumberFormat="1" applyFill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10" fillId="2" borderId="0" xfId="0" applyFont="1" applyFill="1"/>
    <xf numFmtId="0" fontId="10" fillId="0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, Jeremy" id="{4BDFF897-651E-47E7-943C-BE4031ACC2F7}" userId="S::Jeremy.Ho@cpuc.ca.gov::b3352b81-0f0c-4bb5-9f7f-33a168ccf984" providerId="AD"/>
  <person displayName="Jonathan Morse" id="{66738750-C545-445F-97FF-8032264541ED}" userId="S::Jonathan.Morse@amwater.com::2abb8e9e-db35-4f53-951d-d1791f5ff6d0" providerId="AD"/>
  <person displayName="Kristina M Remelius" id="{3F498A06-4E4F-4DAF-AC2F-0EA3550B020B}" userId="S::Kristina.Remelius@amwater.com::5c4a46be-8ac5-4c53-b481-94061c02cc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7AAB0535-83D2-4F05-94F8-BF33766373BC}">
    <text>12 months prior column</text>
  </threadedComment>
  <threadedComment ref="A4" dT="2023-02-02T23:36:56.28" personId="{4BDFF897-651E-47E7-943C-BE4031ACC2F7}" id="{5ACC60DA-E073-4442-8451-18BF48C36E92}">
    <text>Do not change</text>
  </threadedComment>
  <threadedComment ref="B4" dT="2023-03-03T23:48:03.84" personId="{4BDFF897-651E-47E7-943C-BE4031ACC2F7}" id="{DD103815-E25A-46B3-9C82-25BD4F9D72F5}">
    <text>Most recent filing that shows latest Revenue Requirement</text>
  </threadedComment>
  <threadedComment ref="E4" dT="2023-02-02T23:36:31.18" personId="{4BDFF897-651E-47E7-943C-BE4031ACC2F7}" id="{77C77D8A-378B-4DCE-BD61-2C4124C39E5B}">
    <text>Input total authorized revenue at beginning of the year</text>
  </threadedComment>
  <threadedComment ref="L4" dT="2024-01-25T00:40:52.50" personId="{3F498A06-4E4F-4DAF-AC2F-0EA3550B020B}" id="{64E7341B-9BB9-418E-BBB8-84CB6566FF2A}">
    <text>AL 1395 / AL 1398</text>
  </threadedComment>
  <threadedComment ref="N4" dT="2023-02-08T21:58:13.76" personId="{4BDFF897-651E-47E7-943C-BE4031ACC2F7}" id="{E194B988-7FCA-48E4-836F-5898370DB29B}">
    <text>12 months prior column</text>
  </threadedComment>
  <threadedComment ref="L7" dT="2024-01-25T00:41:39.45" personId="{3F498A06-4E4F-4DAF-AC2F-0EA3550B020B}" id="{036F89DC-86B3-4D0D-9BCE-98DBC385AC7C}">
    <text>AL 1404</text>
  </threadedComment>
  <threadedComment ref="L11" dT="2024-01-25T00:42:31.98" personId="{3F498A06-4E4F-4DAF-AC2F-0EA3550B020B}" id="{7824EBF1-93A9-4273-8B2C-61869F56DF80}">
    <text>AL 1420</text>
  </threadedComment>
  <threadedComment ref="L19" dT="2024-01-25T00:42:50.79" personId="{3F498A06-4E4F-4DAF-AC2F-0EA3550B020B}" id="{C63824D6-D87F-4EBD-BB2C-3950D25AEF72}">
    <text>22-07-001 2024</text>
  </threadedComment>
  <threadedComment ref="L23" dT="2024-01-25T00:42:58.26" personId="{3F498A06-4E4F-4DAF-AC2F-0EA3550B020B}" id="{0936CE10-92B0-4CD6-9174-320924DADC0D}">
    <text>22-07-001 2025</text>
  </threadedComment>
  <threadedComment ref="L26" dT="2024-01-25T00:42:58.26" personId="{3F498A06-4E4F-4DAF-AC2F-0EA3550B020B}" id="{FEBE0005-8802-4650-A44A-20CFDD966C98}">
    <text>22-07-001 2025</text>
  </threadedComment>
  <threadedComment ref="L26" dT="2024-02-01T16:48:19.62" personId="{66738750-C545-445F-97FF-8032264541ED}" id="{2EDFD863-BFF2-4440-8C20-EFED729DCF6D}" parentId="{FEBE0005-8802-4650-A44A-20CFDD966C98}">
    <text>2026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EAD635C7-4BFC-492D-82F7-F7DA82B519AD}">
    <text>12 months prior column</text>
  </threadedComment>
  <threadedComment ref="A4" dT="2023-02-02T23:36:56.28" personId="{4BDFF897-651E-47E7-943C-BE4031ACC2F7}" id="{5BF31D75-60C5-4683-8399-CE4C6EFCF8EC}">
    <text>Do not change</text>
  </threadedComment>
  <threadedComment ref="B4" dT="2023-03-03T23:48:03.84" personId="{4BDFF897-651E-47E7-943C-BE4031ACC2F7}" id="{F4ED40DB-DFF7-496E-8CA8-03901320FCDF}">
    <text>Most recent filing that shows latest Revenue Requirement</text>
  </threadedComment>
  <threadedComment ref="E4" dT="2023-02-02T23:36:31.18" personId="{4BDFF897-651E-47E7-943C-BE4031ACC2F7}" id="{3E7B445F-66F7-4C59-9AC6-FD4AC689CDF7}">
    <text>Input total authorized revenue at beginning of the year</text>
  </threadedComment>
  <threadedComment ref="L4" dT="2024-01-24T21:41:55.65" personId="{3F498A06-4E4F-4DAF-AC2F-0EA3550B020B}" id="{6519C41A-3967-4BC0-B15A-2FCC0F7B21F8}">
    <text>AL 1394 / AL 1397</text>
  </threadedComment>
  <threadedComment ref="E5" dT="2023-02-08T21:57:22.34" personId="{4BDFF897-651E-47E7-943C-BE4031ACC2F7}" id="{EB1716F2-42C1-40AF-8926-7F89F81E848B}">
    <text>Incremental Revenue Requirements starting this row.</text>
  </threadedComment>
  <threadedComment ref="L7" dT="2024-01-24T21:42:03.78" personId="{3F498A06-4E4F-4DAF-AC2F-0EA3550B020B}" id="{9254D2EB-5FD2-43CA-AC52-0BEF15DFB155}">
    <text>AL 1404</text>
  </threadedComment>
  <threadedComment ref="L8" dT="2024-01-24T21:42:16.29" personId="{3F498A06-4E4F-4DAF-AC2F-0EA3550B020B}" id="{EA40E0DE-801B-4E4D-9DDA-BBE68B3A5646}">
    <text>AL 1406</text>
  </threadedComment>
  <threadedComment ref="L11" dT="2024-01-24T21:42:24.77" personId="{3F498A06-4E4F-4DAF-AC2F-0EA3550B020B}" id="{C7963E90-A0DF-4BC9-BC87-F07EB9DA754D}">
    <text>AL 1412</text>
  </threadedComment>
  <threadedComment ref="L12" dT="2024-01-24T21:42:32.84" personId="{3F498A06-4E4F-4DAF-AC2F-0EA3550B020B}" id="{D2EA52E5-89DF-4258-97BC-2D4810687470}">
    <text>AL 1413</text>
  </threadedComment>
  <threadedComment ref="L14" dT="2024-01-24T21:42:40.45" personId="{3F498A06-4E4F-4DAF-AC2F-0EA3550B020B}" id="{B38E1EA9-0A14-4517-8612-B3455E35581F}">
    <text>AL 1420</text>
  </threadedComment>
  <threadedComment ref="L21" dT="2024-01-24T21:42:53.90" personId="{3F498A06-4E4F-4DAF-AC2F-0EA3550B020B}" id="{02F6DA4D-19B5-4EF9-86BC-708D0E01325D}">
    <text>22-07-001 2024</text>
  </threadedComment>
  <threadedComment ref="L24" dT="2024-01-24T21:43:00.82" personId="{3F498A06-4E4F-4DAF-AC2F-0EA3550B020B}" id="{20422485-DFC1-4FF4-ABD8-9E7A0D2F13E8}">
    <text>22-07-001 2025</text>
  </threadedComment>
  <threadedComment ref="L28" dT="2024-01-24T21:43:00.82" personId="{3F498A06-4E4F-4DAF-AC2F-0EA3550B020B}" id="{865C6DDA-B794-4960-BA50-6B6D8EED1035}">
    <text>22-07-001 2025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4D223F16-251E-4C46-BBCD-84CDF3F10093}">
    <text>12 months prior column</text>
  </threadedComment>
  <threadedComment ref="A4" dT="2023-02-02T23:36:56.28" personId="{4BDFF897-651E-47E7-943C-BE4031ACC2F7}" id="{DDF8448D-CDD5-484B-8F18-3BB8C9E7E85E}">
    <text>Do not change</text>
  </threadedComment>
  <threadedComment ref="B4" dT="2023-03-03T23:48:03.84" personId="{4BDFF897-651E-47E7-943C-BE4031ACC2F7}" id="{9262B43A-67EB-4526-87C2-7846992C6CCA}">
    <text>Most recent filing that shows latest Revenue Requirement</text>
  </threadedComment>
  <threadedComment ref="E4" dT="2023-02-02T23:36:31.18" personId="{4BDFF897-651E-47E7-943C-BE4031ACC2F7}" id="{2C622B9C-9D42-4BEB-B126-3C047C1EA7DB}">
    <text>Input total authorized revenue at beginning of the year</text>
  </threadedComment>
  <threadedComment ref="E8" dT="2023-02-08T21:57:22.34" personId="{4BDFF897-651E-47E7-943C-BE4031ACC2F7}" id="{6A89EA09-D7C2-47AE-BD17-D3D69AFD9495}" done="1">
    <text>Incremental Revenue Requirements starting this row.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D0E955C1-FBAE-4837-87C2-8FAE41BF15B7}">
    <text>12 months prior column</text>
  </threadedComment>
  <threadedComment ref="A4" dT="2023-02-02T23:36:56.28" personId="{4BDFF897-651E-47E7-943C-BE4031ACC2F7}" id="{AEB3AEF6-9FEB-4FBE-ABF5-FD8678EBFAB6}">
    <text>Do not change</text>
  </threadedComment>
  <threadedComment ref="B4" dT="2023-03-03T23:48:03.84" personId="{4BDFF897-651E-47E7-943C-BE4031ACC2F7}" id="{88AE5A06-30FF-4676-A3E5-91CE30503C2B}">
    <text>Most recent filing that shows latest Revenue Requirement</text>
  </threadedComment>
  <threadedComment ref="E4" dT="2023-02-02T23:36:31.18" personId="{4BDFF897-651E-47E7-943C-BE4031ACC2F7}" id="{4021E7C8-05B7-449F-ABDA-E7D2AC6EEA24}">
    <text>Input total authorized revenue at beginning of the year</text>
  </threadedComment>
  <threadedComment ref="L4" dT="2024-01-24T18:33:39.94" personId="{3F498A06-4E4F-4DAF-AC2F-0EA3550B020B}" id="{F0EE41AF-C488-4E87-B078-5F9835269C02}">
    <text>AL 1393 / AL 1396</text>
  </threadedComment>
  <threadedComment ref="E5" dT="2023-02-08T21:57:22.34" personId="{4BDFF897-651E-47E7-943C-BE4031ACC2F7}" id="{B074B802-C000-4DAC-96AA-B05946B37E2D}">
    <text>Incremental Revenue Requirements starting this row.</text>
  </threadedComment>
  <threadedComment ref="L7" dT="2024-01-24T18:33:50.39" personId="{3F498A06-4E4F-4DAF-AC2F-0EA3550B020B}" id="{36D28A73-230B-49F4-8A0D-5B3B009BD14E}">
    <text>AL 1404</text>
  </threadedComment>
  <threadedComment ref="L11" dT="2024-01-24T18:33:58.47" personId="{3F498A06-4E4F-4DAF-AC2F-0EA3550B020B}" id="{76A4B63F-542C-4385-BBB2-56FFEC516C2A}">
    <text>AL 1420</text>
  </threadedComment>
  <threadedComment ref="L19" dT="2024-01-24T18:34:10.47" personId="{3F498A06-4E4F-4DAF-AC2F-0EA3550B020B}" id="{EDE075B1-E01C-4456-9B6E-30ACBA51047F}">
    <text>22-07-001 2024</text>
  </threadedComment>
  <threadedComment ref="L23" dT="2024-01-24T18:34:19.80" personId="{3F498A06-4E4F-4DAF-AC2F-0EA3550B020B}" id="{73AE8A88-67C0-4C9E-B668-EBA8C5327B4C}">
    <text>22-07-001 2025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F3743375-464A-47E3-B4BC-72D6FB543A50}">
    <text>12 months prior column</text>
  </threadedComment>
  <threadedComment ref="A4" dT="2023-02-02T23:36:56.28" personId="{4BDFF897-651E-47E7-943C-BE4031ACC2F7}" id="{1527F76D-8363-4FEE-B26C-324338AAB72C}">
    <text>Do not change</text>
  </threadedComment>
  <threadedComment ref="B4" dT="2023-03-03T23:48:03.84" personId="{4BDFF897-651E-47E7-943C-BE4031ACC2F7}" id="{F8A20D72-C792-4AC9-B968-B999B7DD28DE}">
    <text>Most recent filing that shows latest Revenue Requirement</text>
  </threadedComment>
  <threadedComment ref="E4" dT="2023-02-02T23:36:31.18" personId="{4BDFF897-651E-47E7-943C-BE4031ACC2F7}" id="{BE0C6589-22C4-41E7-B58E-62673388C30C}">
    <text>Input total authorized revenue at beginning of the year</text>
  </threadedComment>
  <threadedComment ref="L4" dT="2024-01-24T18:18:26.32" personId="{3F498A06-4E4F-4DAF-AC2F-0EA3550B020B}" id="{F7796B25-EC93-4AA0-898F-ECB4551263E7}">
    <text>AL 1395 / AL 1398</text>
  </threadedComment>
  <threadedComment ref="E5" dT="2023-02-08T21:57:22.34" personId="{4BDFF897-651E-47E7-943C-BE4031ACC2F7}" id="{0FC20546-945A-4304-8CD0-6644A9B569AB}">
    <text>Incremental Revenue Requirements starting this row.</text>
  </threadedComment>
  <threadedComment ref="L7" dT="2024-01-24T18:18:34.60" personId="{3F498A06-4E4F-4DAF-AC2F-0EA3550B020B}" id="{0B8DD81C-65CF-4136-81BF-5B5258DAFD41}">
    <text>AL 1404</text>
  </threadedComment>
  <threadedComment ref="L11" dT="2024-01-24T18:18:56.22" personId="{3F498A06-4E4F-4DAF-AC2F-0EA3550B020B}" id="{60D90173-BD96-4601-9A91-865C83E828F8}">
    <text>AL 1420</text>
  </threadedComment>
  <threadedComment ref="L19" dT="2024-01-24T18:19:09.19" personId="{3F498A06-4E4F-4DAF-AC2F-0EA3550B020B}" id="{31321F74-446D-48DD-BBDF-D7CB89FF2869}">
    <text>22-07-001 2024</text>
  </threadedComment>
  <threadedComment ref="L23" dT="2024-01-24T18:19:17.01" personId="{3F498A06-4E4F-4DAF-AC2F-0EA3550B020B}" id="{364B9D2F-47C7-4F42-A2B2-3E2AF60F862A}">
    <text>22-07-001 2025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9B8382B3-EED0-4A00-A113-134BF3216823}">
    <text>12 months prior column</text>
  </threadedComment>
  <threadedComment ref="A4" dT="2023-02-02T23:36:56.28" personId="{4BDFF897-651E-47E7-943C-BE4031ACC2F7}" id="{EBFA24B5-3E66-410B-8441-89AD3A8F7205}">
    <text>Do not change</text>
  </threadedComment>
  <threadedComment ref="B4" dT="2023-03-03T23:48:03.84" personId="{4BDFF897-651E-47E7-943C-BE4031ACC2F7}" id="{9C056B5D-2394-471B-B585-2DEA6A922859}">
    <text>Most recent filing that shows latest Revenue Requirement</text>
  </threadedComment>
  <threadedComment ref="E4" dT="2023-02-02T23:36:31.18" personId="{4BDFF897-651E-47E7-943C-BE4031ACC2F7}" id="{2A936442-780A-482D-AA47-1ACFFE51C502}">
    <text>Input total authorized revenue at beginning of the year</text>
  </threadedComment>
  <threadedComment ref="L4" dT="2024-01-24T17:57:13.47" personId="{3F498A06-4E4F-4DAF-AC2F-0EA3550B020B}" id="{F2088375-D305-43D3-B496-6C2E217D4EA9}">
    <text>AL 1395 / AL 1398</text>
  </threadedComment>
  <threadedComment ref="E5" dT="2023-02-08T21:57:22.34" personId="{4BDFF897-651E-47E7-943C-BE4031ACC2F7}" id="{770F4294-1CF7-4EDB-B418-D28E3EA0E581}">
    <text>Incremental Revenue Requirements starting this row.</text>
  </threadedComment>
  <threadedComment ref="L7" dT="2024-01-24T17:57:59.21" personId="{3F498A06-4E4F-4DAF-AC2F-0EA3550B020B}" id="{78B2B8DF-E603-4EBE-88B5-2E93654E374F}">
    <text>AL 1404</text>
  </threadedComment>
  <threadedComment ref="L11" dT="2024-01-24T17:58:07.26" personId="{3F498A06-4E4F-4DAF-AC2F-0EA3550B020B}" id="{36F7D1DE-E687-477B-80A2-9D2905FB490F}">
    <text>AL 1420</text>
  </threadedComment>
  <threadedComment ref="L19" dT="2024-01-24T17:58:19.71" personId="{3F498A06-4E4F-4DAF-AC2F-0EA3550B020B}" id="{3FE5E0A1-2D71-48B7-A8FD-C404149F780A}">
    <text>22-07-001 2024</text>
  </threadedComment>
  <threadedComment ref="L23" dT="2024-01-24T17:58:28.57" personId="{3F498A06-4E4F-4DAF-AC2F-0EA3550B020B}" id="{BBE23B11-8396-4100-BAB6-80E0814F56B4}">
    <text>22-07-001 2025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F9619931-ED19-4CB3-B4C8-8F9F26FDDDF9}">
    <text>12 months prior column</text>
  </threadedComment>
  <threadedComment ref="A4" dT="2023-02-02T23:36:56.28" personId="{4BDFF897-651E-47E7-943C-BE4031ACC2F7}" id="{24BBA1D3-4529-43F6-9CF7-4E418D0523A8}">
    <text>Do not change</text>
  </threadedComment>
  <threadedComment ref="B4" dT="2023-03-03T23:48:03.84" personId="{4BDFF897-651E-47E7-943C-BE4031ACC2F7}" id="{69378BB7-CA1A-4B76-AF16-D6F1F65D9FD4}">
    <text>Most recent filing that shows latest Revenue Requirement</text>
  </threadedComment>
  <threadedComment ref="E4" dT="2023-02-02T23:36:31.18" personId="{4BDFF897-651E-47E7-943C-BE4031ACC2F7}" id="{E347F010-FC19-4A23-9E46-D5903618F453}">
    <text>Input total authorized revenue at beginning of the year</text>
  </threadedComment>
  <threadedComment ref="L4" dT="2024-01-24T16:26:19.25" personId="{3F498A06-4E4F-4DAF-AC2F-0EA3550B020B}" id="{A20D8851-25C3-460F-99A1-CFA16E781355}">
    <text>AL 1395 / AL 1398</text>
  </threadedComment>
  <threadedComment ref="E5" dT="2023-02-08T21:57:22.34" personId="{4BDFF897-651E-47E7-943C-BE4031ACC2F7}" id="{D076E649-4E1A-4F9E-8695-FF969BB4093E}">
    <text>Incremental Revenue Requirements starting this row.</text>
  </threadedComment>
  <threadedComment ref="L7" dT="2024-01-24T16:26:34.12" personId="{3F498A06-4E4F-4DAF-AC2F-0EA3550B020B}" id="{B1160B50-6CC4-4BC8-BF07-7F6908B0BFA5}">
    <text>AL 1404</text>
  </threadedComment>
  <threadedComment ref="L11" dT="2024-01-24T16:26:49.73" personId="{3F498A06-4E4F-4DAF-AC2F-0EA3550B020B}" id="{D960DE6C-54FD-4DAE-A9C4-16AC6CB39B12}">
    <text>AL 1420</text>
  </threadedComment>
  <threadedComment ref="L19" dT="2024-01-24T16:27:00.11" personId="{3F498A06-4E4F-4DAF-AC2F-0EA3550B020B}" id="{09A4F8C3-2C87-460D-BF77-77F6B86F1D63}">
    <text>22-07-001 2024</text>
  </threadedComment>
  <threadedComment ref="L23" dT="2024-01-24T16:27:14.25" personId="{3F498A06-4E4F-4DAF-AC2F-0EA3550B020B}" id="{64C6188F-215C-441B-8470-1D11B3789919}">
    <text>22-07-001 2025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FFCC92E9-F417-4AAE-816D-09E93A831770}">
    <text>12 months prior column</text>
  </threadedComment>
  <threadedComment ref="A4" dT="2023-02-02T23:36:56.28" personId="{4BDFF897-651E-47E7-943C-BE4031ACC2F7}" id="{0E6D63CA-C83D-46F7-8E80-65B18EF970F4}">
    <text>Do not change</text>
  </threadedComment>
  <threadedComment ref="B4" dT="2023-03-03T23:48:03.84" personId="{4BDFF897-651E-47E7-943C-BE4031ACC2F7}" id="{141ABEFB-9EF4-45F4-8C01-C18538156342}">
    <text>Most recent filing that shows latest Revenue Requirement</text>
  </threadedComment>
  <threadedComment ref="E5" dT="2023-02-08T21:57:22.34" personId="{4BDFF897-651E-47E7-943C-BE4031ACC2F7}" id="{7B158FC8-1EA9-40E7-9910-41194E88AB18}">
    <text>Incremental Revenue Requirements starting this row.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87DDB3F0-74A3-4AE8-A8B0-10B29C92613A}">
    <text>12 months prior column</text>
  </threadedComment>
  <threadedComment ref="A4" dT="2023-02-02T23:36:56.28" personId="{4BDFF897-651E-47E7-943C-BE4031ACC2F7}" id="{D7EFBF7A-B1D0-4CED-84F9-98FA08928613}">
    <text>Do not change</text>
  </threadedComment>
  <threadedComment ref="B4" dT="2023-03-03T23:48:03.84" personId="{4BDFF897-651E-47E7-943C-BE4031ACC2F7}" id="{A0FDEA2A-23B0-45DD-A9D4-825F46A4D506}">
    <text>Most recent filing that shows latest Revenue Requirement</text>
  </threadedComment>
  <threadedComment ref="E4" dT="2023-02-02T23:36:31.18" personId="{4BDFF897-651E-47E7-943C-BE4031ACC2F7}" id="{3673DB65-1CD6-451E-ABB0-A62D19541CA1}">
    <text>Input total authorized revenue at beginning of the year</text>
  </threadedComment>
  <threadedComment ref="E5" dT="2023-02-08T21:57:22.34" personId="{4BDFF897-651E-47E7-943C-BE4031ACC2F7}" id="{3870E41E-BC85-4794-A1BF-65A13514A238}">
    <text>Incremental Revenue Requirements starting this row.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4DA24D9F-6F75-4693-B9E1-F35922393376}">
    <text>12 months prior column</text>
  </threadedComment>
  <threadedComment ref="A4" dT="2023-02-02T23:36:56.28" personId="{4BDFF897-651E-47E7-943C-BE4031ACC2F7}" id="{B5F8E970-54CB-4F84-8A74-0C035A502381}">
    <text>Do not change</text>
  </threadedComment>
  <threadedComment ref="B4" dT="2023-03-03T23:48:03.84" personId="{4BDFF897-651E-47E7-943C-BE4031ACC2F7}" id="{1BF41EF3-4809-4C3B-BF0F-1839B045EBA9}">
    <text>Most recent filing that shows latest Revenue Requirement</text>
  </threadedComment>
  <threadedComment ref="E4" dT="2023-02-02T23:36:31.18" personId="{4BDFF897-651E-47E7-943C-BE4031ACC2F7}" id="{F470A876-DD59-45C9-B8CC-6E6BB706060D}">
    <text>Input total authorized revenue at beginning of the year</text>
  </threadedComment>
  <threadedComment ref="L4" dT="2024-01-25T18:55:58.19" personId="{3F498A06-4E4F-4DAF-AC2F-0EA3550B020B}" id="{002245E8-FD21-4942-BE5A-505625386040}">
    <text>AL 1394 / AL 1397</text>
  </threadedComment>
  <threadedComment ref="L8" dT="2024-01-25T18:56:13.71" personId="{3F498A06-4E4F-4DAF-AC2F-0EA3550B020B}" id="{8CABE7B1-AC62-4424-A543-8713A728F4CF}">
    <text>AL 1420</text>
  </threadedComment>
  <threadedComment ref="L11" dT="2024-01-25T18:56:38.28" personId="{3F498A06-4E4F-4DAF-AC2F-0EA3550B020B}" id="{6910D761-E295-4DAA-9AD2-75598F8BA6DA}">
    <text>22-07-001 2024</text>
  </threadedComment>
  <threadedComment ref="L13" dT="2024-01-25T18:56:38.28" personId="{3F498A06-4E4F-4DAF-AC2F-0EA3550B020B}" id="{0D3418B0-20AD-4951-B97D-B268799CCC1F}">
    <text>22-07-001 2024</text>
  </threadedComment>
  <threadedComment ref="L18" dT="2024-01-25T18:56:45.46" personId="{3F498A06-4E4F-4DAF-AC2F-0EA3550B020B}" id="{88CA93FF-F58F-43F8-AF1B-72F3BEE953F8}">
    <text>22-07-001 2025</text>
  </threadedComment>
  <threadedComment ref="L21" dT="2024-01-25T18:56:45.46" personId="{3F498A06-4E4F-4DAF-AC2F-0EA3550B020B}" id="{57F90B25-A5EB-4823-A3A1-B688A032E09A}">
    <text>22-07-001 2025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B2BB754F-24B1-4B62-B559-1526BB5FA23A}">
    <text>12 months prior column</text>
  </threadedComment>
  <threadedComment ref="A4" dT="2023-02-02T23:36:56.28" personId="{4BDFF897-651E-47E7-943C-BE4031ACC2F7}" id="{F918B2FD-C3D0-45E6-A62F-51205193C800}">
    <text>Do not change</text>
  </threadedComment>
  <threadedComment ref="B4" dT="2023-03-03T23:48:03.84" personId="{4BDFF897-651E-47E7-943C-BE4031ACC2F7}" id="{7285B6CC-7D09-4313-8303-64D0195E4096}">
    <text>Most recent filing that shows latest Revenue Requirement</text>
  </threadedComment>
  <threadedComment ref="E4" dT="2023-02-02T23:36:31.18" personId="{4BDFF897-651E-47E7-943C-BE4031ACC2F7}" id="{2C1CFD8E-3D83-4007-A497-D7A4F0090750}">
    <text>Input total authorized revenue at beginning of the year</text>
  </threadedComment>
  <threadedComment ref="L4" dT="2024-01-24T21:13:15.70" personId="{3F498A06-4E4F-4DAF-AC2F-0EA3550B020B}" id="{A1A9E90F-9671-4BAD-B440-C4CEC2B138E1}">
    <text>AL 1395 / AL 1398</text>
  </threadedComment>
  <threadedComment ref="E5" dT="2023-02-08T21:57:22.34" personId="{4BDFF897-651E-47E7-943C-BE4031ACC2F7}" id="{18A8340D-9D2C-4C54-8474-E2B840FA0E67}">
    <text>Incremental Revenue Requirements starting this row.</text>
  </threadedComment>
  <threadedComment ref="L7" dT="2024-01-24T21:13:24.99" personId="{3F498A06-4E4F-4DAF-AC2F-0EA3550B020B}" id="{3BD05631-1977-4E05-9896-EE4834CDE584}">
    <text>AL 1404</text>
  </threadedComment>
  <threadedComment ref="L11" dT="2024-01-24T21:13:47.93" personId="{3F498A06-4E4F-4DAF-AC2F-0EA3550B020B}" id="{D476FC22-FA99-4545-B4E6-2CDB5E49A987}">
    <text>AL 1420</text>
  </threadedComment>
  <threadedComment ref="L19" dT="2024-01-24T21:14:06.93" personId="{3F498A06-4E4F-4DAF-AC2F-0EA3550B020B}" id="{3D160BA7-3DCB-4A3D-9AFA-7AAD5A706F47}">
    <text>22-07-001 2024</text>
  </threadedComment>
  <threadedComment ref="L23" dT="2024-01-24T21:14:15.85" personId="{3F498A06-4E4F-4DAF-AC2F-0EA3550B020B}" id="{A21D27E9-9AB5-4F6F-9A3E-482A73BD52BB}">
    <text>22-07-001 2025</text>
  </threadedComment>
  <threadedComment ref="L26" dT="2024-01-24T21:14:15.85" personId="{3F498A06-4E4F-4DAF-AC2F-0EA3550B020B}" id="{EE2F4B6D-280B-47F5-BC71-D49F8D22FC4A}">
    <text>22-07-001 2025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325642A6-4C03-4482-8E05-57DA7BD46B17}">
    <text>12 months prior column</text>
  </threadedComment>
  <threadedComment ref="A4" dT="2023-02-02T23:36:56.28" personId="{4BDFF897-651E-47E7-943C-BE4031ACC2F7}" id="{EB8C8922-8B93-4C24-A36B-E46ACC7C7426}">
    <text>Do not change</text>
  </threadedComment>
  <threadedComment ref="B4" dT="2023-03-03T23:48:03.84" personId="{4BDFF897-651E-47E7-943C-BE4031ACC2F7}" id="{6E720333-1278-4B85-8FC6-F51546C9A055}">
    <text>Most recent filing that shows latest Revenue Requirement</text>
  </threadedComment>
  <threadedComment ref="E4" dT="2023-02-02T23:36:31.18" personId="{4BDFF897-651E-47E7-943C-BE4031ACC2F7}" id="{6D44138D-69ED-43FC-A3D1-FB12B5B0337B}">
    <text>Input total authorized revenue at beginning of the year</text>
  </threadedComment>
  <threadedComment ref="E5" dT="2023-02-08T21:57:22.34" personId="{4BDFF897-651E-47E7-943C-BE4031ACC2F7}" id="{F4167501-542C-4A16-AA4F-55DEDBC46F8C}">
    <text>Incremental Revenue Requirements starting this row.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FA03AC4A-B674-4DB6-A5E6-0CF4E4A61EC8}">
    <text>12 months prior column</text>
  </threadedComment>
  <threadedComment ref="A4" dT="2023-02-02T23:36:56.28" personId="{4BDFF897-651E-47E7-943C-BE4031ACC2F7}" id="{C656BFDB-255A-4C01-BE34-6D302D0816AA}">
    <text>Do not change</text>
  </threadedComment>
  <threadedComment ref="B4" dT="2023-03-03T23:48:03.84" personId="{4BDFF897-651E-47E7-943C-BE4031ACC2F7}" id="{FFF72556-84A7-43A5-B4AD-1F0A13CEA26C}">
    <text>Most recent filing that shows latest Revenue Requirement</text>
  </threadedComment>
  <threadedComment ref="E4" dT="2023-02-02T23:36:31.18" personId="{4BDFF897-651E-47E7-943C-BE4031ACC2F7}" id="{590EED6F-9E7C-4CC9-882F-3AA435FA0789}">
    <text>Input total authorized revenue at beginning of the year</text>
  </threadedComment>
  <threadedComment ref="L4" dT="2024-01-25T19:02:23.63" personId="{3F498A06-4E4F-4DAF-AC2F-0EA3550B020B}" id="{B351BC1E-D5F6-475E-9B8B-B251120A97C8}">
    <text>AL 1395 / AL 1398</text>
  </threadedComment>
  <threadedComment ref="L7" dT="2024-01-25T19:02:55.77" personId="{3F498A06-4E4F-4DAF-AC2F-0EA3550B020B}" id="{86E6E1BC-6EB7-4D4C-A656-A77F9FD2D58A}">
    <text>AL 1404</text>
  </threadedComment>
  <threadedComment ref="L9" dT="2024-01-25T19:03:05.54" personId="{3F498A06-4E4F-4DAF-AC2F-0EA3550B020B}" id="{F936F8CB-D160-4A04-BC58-6F4141A07960}">
    <text>AL 1420</text>
  </threadedComment>
  <threadedComment ref="L11" dT="2024-01-25T19:03:14.89" personId="{3F498A06-4E4F-4DAF-AC2F-0EA3550B020B}" id="{9DC130BA-C1B8-4D4F-9693-85AF7E530240}">
    <text>22-07-001 2024</text>
  </threadedComment>
  <threadedComment ref="L16" dT="2024-01-25T19:03:37.20" personId="{3F498A06-4E4F-4DAF-AC2F-0EA3550B020B}" id="{0A487141-DE09-4B7C-9B0E-22E87166A672}">
    <text>22-07-001 2025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CDF3C2C2-72CD-42AE-B446-DAF3D2A6BDC8}">
    <text>12 months prior column</text>
  </threadedComment>
  <threadedComment ref="A4" dT="2023-02-02T23:36:56.28" personId="{4BDFF897-651E-47E7-943C-BE4031ACC2F7}" id="{4EA0D668-9B17-4876-8F2C-E035BF2738E4}">
    <text>Do not change</text>
  </threadedComment>
  <threadedComment ref="B4" dT="2023-03-03T23:48:03.84" personId="{4BDFF897-651E-47E7-943C-BE4031ACC2F7}" id="{51F90726-7FDD-4676-8B2C-B403AD1C545E}">
    <text>Most recent filing that shows latest Revenue Requirement</text>
  </threadedComment>
  <threadedComment ref="E4" dT="2023-02-02T23:36:31.18" personId="{4BDFF897-651E-47E7-943C-BE4031ACC2F7}" id="{626B3475-8491-47C3-BD95-4A895E64AF64}">
    <text>Input total authorized revenue at beginning of the year</text>
  </threadedComment>
  <threadedComment ref="L4" dT="2024-01-24T21:03:10.21" personId="{3F498A06-4E4F-4DAF-AC2F-0EA3550B020B}" id="{759893DD-BF3A-4FCD-A131-B394FBC2D34F}">
    <text>AL 1394 / AL 1397</text>
  </threadedComment>
  <threadedComment ref="E5" dT="2023-02-08T21:57:22.34" personId="{4BDFF897-651E-47E7-943C-BE4031ACC2F7}" id="{0693E384-9CC8-495B-B694-89981EF43AF0}">
    <text>Incremental Revenue Requirements starting this row.</text>
  </threadedComment>
  <threadedComment ref="L7" dT="2024-01-24T21:03:28.83" personId="{3F498A06-4E4F-4DAF-AC2F-0EA3550B020B}" id="{16ACDAC5-9A60-4282-934A-721974ABA670}">
    <text>AL 1404</text>
  </threadedComment>
  <threadedComment ref="L11" dT="2024-01-24T21:03:55.57" personId="{3F498A06-4E4F-4DAF-AC2F-0EA3550B020B}" id="{F3F64B2D-EF70-47B8-9207-94775D59A989}">
    <text>AL 1420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E3" dT="2023-02-08T21:58:13.76" personId="{4BDFF897-651E-47E7-943C-BE4031ACC2F7}" id="{19FA562A-5D03-4183-97E8-2ED15E08B2CB}">
    <text>12 months prior column</text>
  </threadedComment>
  <threadedComment ref="A4" dT="2023-02-02T23:36:56.28" personId="{4BDFF897-651E-47E7-943C-BE4031ACC2F7}" id="{49F180E6-4DE6-473E-A8C0-1890D5C2AEE9}">
    <text>Do not change</text>
  </threadedComment>
  <threadedComment ref="B4" dT="2023-03-03T23:48:03.84" personId="{4BDFF897-651E-47E7-943C-BE4031ACC2F7}" id="{EC88E190-66B7-4FE5-9EA8-DF5B2B28453B}">
    <text>Most recent filing that shows latest Revenue Requirement</text>
  </threadedComment>
  <threadedComment ref="E4" dT="2023-02-02T23:36:31.18" personId="{4BDFF897-651E-47E7-943C-BE4031ACC2F7}" id="{228FC44E-2060-4924-993E-997355C458E1}">
    <text>Input total authorized revenue at beginning of the year</text>
  </threadedComment>
  <threadedComment ref="L4" dT="2024-01-24T19:25:59.17" personId="{3F498A06-4E4F-4DAF-AC2F-0EA3550B020B}" id="{BE639241-A8AE-4BA2-AC5D-CDF9D0D95C6D}">
    <text>AL 1395 / AL 1398</text>
  </threadedComment>
  <threadedComment ref="E5" dT="2023-02-08T21:57:22.34" personId="{4BDFF897-651E-47E7-943C-BE4031ACC2F7}" id="{7E6D5BDB-05D9-4945-A211-E059555770E7}">
    <text>Incremental Revenue Requirements starting this row.</text>
  </threadedComment>
  <threadedComment ref="L7" dT="2024-01-24T19:26:14.80" personId="{3F498A06-4E4F-4DAF-AC2F-0EA3550B020B}" id="{EDB82D8C-E605-4CD6-B390-4D213E59A603}">
    <text>AL 1404</text>
  </threadedComment>
  <threadedComment ref="L11" dT="2024-01-24T19:26:26.08" personId="{3F498A06-4E4F-4DAF-AC2F-0EA3550B020B}" id="{CE462368-0DD4-43F9-A017-62735F7E5551}">
    <text>AL 1420</text>
  </threadedComment>
  <threadedComment ref="L19" dT="2024-01-24T19:26:36.67" personId="{3F498A06-4E4F-4DAF-AC2F-0EA3550B020B}" id="{50E8F5BA-F75A-4E9B-B5C2-0A7BB90C0ED3}">
    <text>22-07-001 2024</text>
  </threadedComment>
  <threadedComment ref="L23" dT="2024-01-24T19:26:43.36" personId="{3F498A06-4E4F-4DAF-AC2F-0EA3550B020B}" id="{19CC8F40-9B7F-45D3-BBF4-9687DB62B2A2}">
    <text>22-07-001 2025</text>
  </threadedComment>
  <threadedComment ref="L26" dT="2024-01-24T19:26:43.36" personId="{3F498A06-4E4F-4DAF-AC2F-0EA3550B020B}" id="{E88ED915-EEFB-4078-85EB-5B4444986743}">
    <text>22-07-001 2025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Relationship Id="rId4" Type="http://schemas.microsoft.com/office/2017/10/relationships/threadedComment" Target="../threadedComments/threadedComment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8DCA-0723-45AB-B966-E7C52D8C4CAC}">
  <sheetPr codeName="Sheet1"/>
  <dimension ref="A1:Q33"/>
  <sheetViews>
    <sheetView tabSelected="1" view="pageBreakPreview" topLeftCell="A4" zoomScale="130" zoomScaleNormal="130" zoomScaleSheetLayoutView="130" workbookViewId="0">
      <selection activeCell="N13" sqref="N13"/>
    </sheetView>
  </sheetViews>
  <sheetFormatPr defaultRowHeight="15" x14ac:dyDescent="0.25"/>
  <cols>
    <col min="1" max="1" width="3.85546875" customWidth="1"/>
    <col min="2" max="2" width="5.28515625" customWidth="1"/>
    <col min="3" max="3" width="12.85546875" customWidth="1"/>
    <col min="17" max="17" width="15.5703125" bestFit="1" customWidth="1"/>
    <col min="18" max="18" width="10.5703125" bestFit="1" customWidth="1"/>
  </cols>
  <sheetData>
    <row r="1" spans="1:17" x14ac:dyDescent="0.25">
      <c r="A1" t="s">
        <v>0</v>
      </c>
      <c r="Q1" s="1"/>
    </row>
    <row r="2" spans="1:17" x14ac:dyDescent="0.25">
      <c r="Q2" s="1" t="s">
        <v>1</v>
      </c>
    </row>
    <row r="3" spans="1:17" x14ac:dyDescent="0.25">
      <c r="Q3" s="1" t="s">
        <v>2</v>
      </c>
    </row>
    <row r="4" spans="1:17" x14ac:dyDescent="0.25">
      <c r="Q4" s="2" t="s">
        <v>3</v>
      </c>
    </row>
    <row r="5" spans="1:17" x14ac:dyDescent="0.25">
      <c r="A5">
        <v>1</v>
      </c>
      <c r="B5" s="3" t="s">
        <v>4</v>
      </c>
      <c r="Q5" s="4">
        <v>307077.04381718213</v>
      </c>
    </row>
    <row r="6" spans="1:17" x14ac:dyDescent="0.25">
      <c r="B6" s="5" t="s">
        <v>5</v>
      </c>
      <c r="C6" t="s">
        <v>6</v>
      </c>
      <c r="Q6" s="4">
        <f>Q5*0.01</f>
        <v>3070.7704381718213</v>
      </c>
    </row>
    <row r="7" spans="1:17" x14ac:dyDescent="0.25">
      <c r="B7" s="5"/>
      <c r="Q7" s="4"/>
    </row>
    <row r="8" spans="1:17" x14ac:dyDescent="0.25">
      <c r="A8">
        <v>2</v>
      </c>
      <c r="B8" s="3" t="s">
        <v>7</v>
      </c>
    </row>
    <row r="9" spans="1:17" x14ac:dyDescent="0.25">
      <c r="B9" s="6" t="s">
        <v>5</v>
      </c>
      <c r="C9" s="7" t="s">
        <v>8</v>
      </c>
      <c r="D9" s="7" t="s">
        <v>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>
        <v>3038.2090777989752</v>
      </c>
    </row>
    <row r="10" spans="1:17" x14ac:dyDescent="0.25">
      <c r="B10" s="9" t="s">
        <v>10</v>
      </c>
      <c r="C10" s="7" t="s">
        <v>11</v>
      </c>
      <c r="D10" s="7" t="s">
        <v>12</v>
      </c>
      <c r="E10" s="7"/>
      <c r="F10" s="7"/>
      <c r="G10" s="7"/>
      <c r="H10" s="7"/>
      <c r="I10" s="7"/>
      <c r="J10" s="7"/>
      <c r="K10" s="75" t="s">
        <v>150</v>
      </c>
      <c r="L10" s="7"/>
      <c r="M10" s="7"/>
      <c r="N10" s="7"/>
      <c r="O10" s="7"/>
      <c r="P10" s="7"/>
      <c r="Q10" s="8">
        <v>36507</v>
      </c>
    </row>
    <row r="11" spans="1:17" x14ac:dyDescent="0.25">
      <c r="B11" s="9" t="s">
        <v>13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1:17" x14ac:dyDescent="0.25">
      <c r="B12" s="9" t="s">
        <v>14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x14ac:dyDescent="0.25">
      <c r="B13" s="9" t="s">
        <v>15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</row>
    <row r="14" spans="1:17" x14ac:dyDescent="0.25">
      <c r="B14" s="5" t="s">
        <v>16</v>
      </c>
    </row>
    <row r="16" spans="1:17" x14ac:dyDescent="0.25">
      <c r="A16">
        <v>3</v>
      </c>
      <c r="B16" s="10" t="s">
        <v>17</v>
      </c>
    </row>
    <row r="17" spans="1:17" x14ac:dyDescent="0.25">
      <c r="B17" s="11" t="s">
        <v>5</v>
      </c>
      <c r="C17" t="str">
        <f>C10</f>
        <v>A.22-07-001</v>
      </c>
      <c r="D17" t="str">
        <f>D10</f>
        <v>2022 GRC</v>
      </c>
      <c r="E17" t="s">
        <v>18</v>
      </c>
      <c r="K17" s="76" t="s">
        <v>150</v>
      </c>
      <c r="Q17" s="4">
        <f>Q10</f>
        <v>36507</v>
      </c>
    </row>
    <row r="18" spans="1:17" x14ac:dyDescent="0.25">
      <c r="B18" s="11" t="s">
        <v>10</v>
      </c>
    </row>
    <row r="20" spans="1:17" x14ac:dyDescent="0.25">
      <c r="A20">
        <v>4</v>
      </c>
      <c r="B20" t="s">
        <v>19</v>
      </c>
    </row>
    <row r="21" spans="1:17" x14ac:dyDescent="0.25">
      <c r="B21" s="6" t="s">
        <v>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/>
    </row>
    <row r="22" spans="1:17" x14ac:dyDescent="0.25">
      <c r="B22" s="6" t="s">
        <v>10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/>
    </row>
    <row r="23" spans="1:17" x14ac:dyDescent="0.25">
      <c r="B23" s="6" t="s">
        <v>13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1:17" x14ac:dyDescent="0.25">
      <c r="B24" s="6" t="s">
        <v>14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1:17" x14ac:dyDescent="0.25">
      <c r="B25" s="11" t="s">
        <v>15</v>
      </c>
    </row>
    <row r="27" spans="1:17" ht="15" customHeight="1" x14ac:dyDescent="0.25">
      <c r="A27">
        <v>5</v>
      </c>
      <c r="B27" s="68" t="s">
        <v>20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7" x14ac:dyDescent="0.25">
      <c r="B28" s="11" t="s">
        <v>5</v>
      </c>
      <c r="C28" s="11" t="s">
        <v>21</v>
      </c>
      <c r="Q28" s="4">
        <f>SUM(Q9,Q21)</f>
        <v>3038.2090777989752</v>
      </c>
    </row>
    <row r="29" spans="1:17" x14ac:dyDescent="0.25">
      <c r="B29" s="11" t="s">
        <v>10</v>
      </c>
      <c r="C29" s="11" t="s">
        <v>22</v>
      </c>
      <c r="Q29" s="4">
        <f>Q10</f>
        <v>36507</v>
      </c>
    </row>
    <row r="30" spans="1:17" x14ac:dyDescent="0.25">
      <c r="B30" s="11" t="s">
        <v>13</v>
      </c>
      <c r="C30" s="11" t="s">
        <v>23</v>
      </c>
      <c r="Q30" s="4"/>
    </row>
    <row r="31" spans="1:17" x14ac:dyDescent="0.25">
      <c r="B31" s="11" t="s">
        <v>14</v>
      </c>
      <c r="C31" s="11" t="s">
        <v>24</v>
      </c>
    </row>
    <row r="33" spans="3:17" ht="27" customHeight="1" x14ac:dyDescent="0.25">
      <c r="C33" s="70" t="s">
        <v>25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</sheetData>
  <mergeCells count="2">
    <mergeCell ref="B27:P27"/>
    <mergeCell ref="C33:Q33"/>
  </mergeCells>
  <pageMargins left="0.7" right="0.7" top="0.75" bottom="0.75" header="0.3" footer="0.3"/>
  <pageSetup scale="55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AB67-8168-4DFD-8288-CE5998D56059}">
  <sheetPr codeName="Sheet10">
    <tabColor theme="5" tint="0.39997558519241921"/>
  </sheetPr>
  <dimension ref="A1:Q59"/>
  <sheetViews>
    <sheetView view="pageBreakPreview" zoomScale="96" zoomScaleNormal="96" zoomScaleSheetLayoutView="96" workbookViewId="0">
      <selection activeCell="D27" sqref="A27:D30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1" customWidth="1"/>
    <col min="5" max="5" width="11.28515625" style="21" customWidth="1"/>
    <col min="6" max="6" width="9" style="21" customWidth="1"/>
    <col min="7" max="7" width="10.5703125" style="21" customWidth="1"/>
    <col min="8" max="8" width="8.85546875" style="21" bestFit="1" customWidth="1"/>
    <col min="9" max="9" width="14.140625" style="21" customWidth="1"/>
    <col min="10" max="10" width="17.7109375" style="1" customWidth="1"/>
    <col min="11" max="11" width="12.7109375" style="1" customWidth="1"/>
    <col min="12" max="12" width="12.28515625" bestFit="1" customWidth="1"/>
    <col min="13" max="13" width="12.7109375" bestFit="1" customWidth="1"/>
    <col min="14" max="14" width="9.140625" bestFit="1" customWidth="1"/>
    <col min="15" max="15" width="8.85546875" bestFit="1" customWidth="1"/>
    <col min="16" max="16" width="10.5703125" bestFit="1" customWidth="1"/>
    <col min="17" max="17" width="7.285156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123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56" t="s">
        <v>124</v>
      </c>
      <c r="C4" s="41" t="s">
        <v>56</v>
      </c>
      <c r="D4" s="42"/>
      <c r="E4" s="43">
        <f>L4</f>
        <v>3099736.3619751856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21">
        <v>3099736.3619751856</v>
      </c>
    </row>
    <row r="5" spans="1:17" x14ac:dyDescent="0.25">
      <c r="A5" s="55" t="s">
        <v>28</v>
      </c>
      <c r="B5" s="55" t="s">
        <v>124</v>
      </c>
      <c r="C5" s="55" t="s">
        <v>58</v>
      </c>
      <c r="D5" s="46" t="s">
        <v>59</v>
      </c>
      <c r="E5" s="47"/>
      <c r="F5" s="47"/>
      <c r="G5" s="47"/>
      <c r="H5" s="47"/>
      <c r="I5" s="48">
        <v>44880</v>
      </c>
      <c r="J5" s="48">
        <v>44927</v>
      </c>
      <c r="K5" s="48" t="s">
        <v>57</v>
      </c>
      <c r="L5" s="21"/>
      <c r="M5" s="1" t="s">
        <v>28</v>
      </c>
      <c r="N5" s="21">
        <f>SUMIF($A$5:$A55,$M5,E$5:E55)</f>
        <v>-23831.659959718585</v>
      </c>
      <c r="O5" s="21">
        <f>SUMIF($A$5:$A55,$M5,F$5:F55)</f>
        <v>0</v>
      </c>
      <c r="P5" s="21">
        <f>SUMIF($A$5:$A55,$M5,G$5:G55)</f>
        <v>0</v>
      </c>
      <c r="Q5" s="21">
        <f>SUMIF($A$5:$A55,$M5,H$5:H55)</f>
        <v>0</v>
      </c>
    </row>
    <row r="6" spans="1:17" x14ac:dyDescent="0.25">
      <c r="A6" s="55" t="s">
        <v>28</v>
      </c>
      <c r="B6" s="55" t="s">
        <v>60</v>
      </c>
      <c r="C6" s="55" t="s">
        <v>61</v>
      </c>
      <c r="D6" s="46" t="s">
        <v>59</v>
      </c>
      <c r="E6" s="47"/>
      <c r="F6" s="47"/>
      <c r="G6" s="47"/>
      <c r="H6" s="47"/>
      <c r="I6" s="48">
        <v>44917</v>
      </c>
      <c r="J6" s="48">
        <v>44927</v>
      </c>
      <c r="K6" s="48" t="s">
        <v>57</v>
      </c>
      <c r="L6" s="21"/>
      <c r="M6" s="1" t="s">
        <v>29</v>
      </c>
      <c r="N6" s="21">
        <f>SUMIF($A$5:$A56,$M6,E$5:E56)</f>
        <v>0</v>
      </c>
      <c r="O6" s="21">
        <f>SUMIF($A$5:$A56,$M6,F$5:F56)</f>
        <v>59650.438598203007</v>
      </c>
      <c r="P6" s="21">
        <f>SUMIF($A$5:$A56,$M6,G$5:G56)</f>
        <v>0</v>
      </c>
      <c r="Q6" s="21">
        <f>SUMIF($A$5:$A56,$M6,H$5:H56)</f>
        <v>0</v>
      </c>
    </row>
    <row r="7" spans="1:17" x14ac:dyDescent="0.25">
      <c r="A7" s="55" t="s">
        <v>28</v>
      </c>
      <c r="B7" s="55" t="s">
        <v>62</v>
      </c>
      <c r="C7" s="55" t="s">
        <v>63</v>
      </c>
      <c r="D7" s="46" t="s">
        <v>64</v>
      </c>
      <c r="E7" s="47">
        <f>L7-L4</f>
        <v>14180.767148012761</v>
      </c>
      <c r="F7" s="47"/>
      <c r="G7" s="47"/>
      <c r="H7" s="47"/>
      <c r="I7" s="48">
        <v>44974</v>
      </c>
      <c r="J7" s="48">
        <v>45004</v>
      </c>
      <c r="K7" s="48" t="s">
        <v>57</v>
      </c>
      <c r="L7" s="21">
        <v>3113917.1291231983</v>
      </c>
      <c r="M7" s="1" t="s">
        <v>30</v>
      </c>
      <c r="N7" s="21">
        <f>SUMIF($A$5:$A56,$M7,E$5:E56)</f>
        <v>0</v>
      </c>
      <c r="O7" s="21">
        <f>SUMIF($A$5:$A56,$M7,F$5:F56)</f>
        <v>618900.45338633005</v>
      </c>
      <c r="P7" s="21">
        <f>SUMIF($A$5:$A56,$M7,G$5:G56)</f>
        <v>0</v>
      </c>
      <c r="Q7" s="21">
        <f>SUMIF($A$5:$A56,$M7,H$5:H56)</f>
        <v>0</v>
      </c>
    </row>
    <row r="8" spans="1:17" x14ac:dyDescent="0.25">
      <c r="A8" s="55" t="s">
        <v>28</v>
      </c>
      <c r="B8" s="55" t="s">
        <v>65</v>
      </c>
      <c r="C8" s="55" t="s">
        <v>66</v>
      </c>
      <c r="D8" s="46" t="s">
        <v>59</v>
      </c>
      <c r="E8" s="47"/>
      <c r="F8" s="47"/>
      <c r="G8" s="47"/>
      <c r="H8" s="47"/>
      <c r="I8" s="48">
        <v>45019</v>
      </c>
      <c r="J8" s="48">
        <v>45019</v>
      </c>
      <c r="K8" s="48" t="s">
        <v>57</v>
      </c>
      <c r="L8" s="21"/>
      <c r="M8" s="1" t="s">
        <v>31</v>
      </c>
      <c r="N8" s="21">
        <f>SUMIF($A$5:$A60,$M8,E$5:E60)</f>
        <v>0</v>
      </c>
      <c r="O8" s="21">
        <f>SUMIF($A$5:$A60,$M8,F$5:F60)</f>
        <v>0</v>
      </c>
      <c r="P8" s="21">
        <f>SUMIF($A$5:$A60,$M8,G$5:G60)</f>
        <v>-599</v>
      </c>
      <c r="Q8" s="21">
        <f>SUMIF($A$5:$A60,$M8,H$5:H60)</f>
        <v>297859.99083415931</v>
      </c>
    </row>
    <row r="9" spans="1:17" x14ac:dyDescent="0.25">
      <c r="A9" s="55" t="s">
        <v>28</v>
      </c>
      <c r="B9" s="55" t="s">
        <v>67</v>
      </c>
      <c r="C9" s="55" t="s">
        <v>68</v>
      </c>
      <c r="D9" s="46" t="s">
        <v>59</v>
      </c>
      <c r="E9" s="47"/>
      <c r="F9" s="47"/>
      <c r="G9" s="47"/>
      <c r="H9" s="47"/>
      <c r="I9" s="48">
        <v>45086</v>
      </c>
      <c r="J9" s="48">
        <v>45116</v>
      </c>
      <c r="K9" s="48" t="s">
        <v>57</v>
      </c>
      <c r="L9" s="21"/>
    </row>
    <row r="10" spans="1:17" x14ac:dyDescent="0.25">
      <c r="A10" s="55" t="s">
        <v>28</v>
      </c>
      <c r="B10" s="55" t="s">
        <v>118</v>
      </c>
      <c r="C10" s="55" t="s">
        <v>70</v>
      </c>
      <c r="D10" s="46" t="s">
        <v>59</v>
      </c>
      <c r="E10" s="47"/>
      <c r="F10" s="47"/>
      <c r="G10" s="47"/>
      <c r="H10" s="47"/>
      <c r="I10" s="48">
        <v>45135</v>
      </c>
      <c r="J10" s="48">
        <v>45165</v>
      </c>
      <c r="K10" s="48" t="s">
        <v>57</v>
      </c>
      <c r="L10" s="21"/>
    </row>
    <row r="11" spans="1:17" x14ac:dyDescent="0.25">
      <c r="A11" s="55" t="s">
        <v>28</v>
      </c>
      <c r="B11" s="55" t="s">
        <v>71</v>
      </c>
      <c r="C11" s="55" t="s">
        <v>72</v>
      </c>
      <c r="D11" s="46" t="s">
        <v>64</v>
      </c>
      <c r="E11" s="47">
        <f>L11-L7</f>
        <v>-38012.427107731346</v>
      </c>
      <c r="F11" s="47"/>
      <c r="G11" s="47"/>
      <c r="H11" s="47"/>
      <c r="I11" s="48">
        <v>45138</v>
      </c>
      <c r="J11" s="48">
        <v>45138</v>
      </c>
      <c r="K11" s="48" t="s">
        <v>57</v>
      </c>
      <c r="L11" s="21">
        <v>3075904.702015467</v>
      </c>
    </row>
    <row r="12" spans="1:17" x14ac:dyDescent="0.25">
      <c r="A12" s="55" t="s">
        <v>29</v>
      </c>
      <c r="B12" s="55" t="s">
        <v>73</v>
      </c>
      <c r="C12" s="55" t="s">
        <v>74</v>
      </c>
      <c r="D12" s="46" t="s">
        <v>64</v>
      </c>
      <c r="E12" s="47"/>
      <c r="F12" s="47">
        <f>L12-L11</f>
        <v>59650.438598203007</v>
      </c>
      <c r="G12" s="47"/>
      <c r="H12" s="47"/>
      <c r="I12" s="48">
        <v>45214</v>
      </c>
      <c r="J12" s="48">
        <v>45292</v>
      </c>
      <c r="K12" s="48" t="s">
        <v>57</v>
      </c>
      <c r="L12" s="21">
        <v>3135555.14061367</v>
      </c>
      <c r="M12" s="1"/>
    </row>
    <row r="13" spans="1:17" x14ac:dyDescent="0.25">
      <c r="A13" s="55" t="s">
        <v>29</v>
      </c>
      <c r="B13" s="55" t="s">
        <v>125</v>
      </c>
      <c r="C13" s="55" t="s">
        <v>76</v>
      </c>
      <c r="D13" s="46" t="s">
        <v>64</v>
      </c>
      <c r="E13" s="47"/>
      <c r="F13" s="47">
        <v>0</v>
      </c>
      <c r="G13" s="47"/>
      <c r="H13" s="47"/>
      <c r="I13" s="48">
        <v>45245</v>
      </c>
      <c r="J13" s="48">
        <v>45292</v>
      </c>
      <c r="K13" s="48" t="s">
        <v>57</v>
      </c>
      <c r="L13" s="21"/>
      <c r="M13" s="1"/>
    </row>
    <row r="14" spans="1:17" x14ac:dyDescent="0.25">
      <c r="A14" s="55" t="s">
        <v>29</v>
      </c>
      <c r="B14" s="55" t="s">
        <v>77</v>
      </c>
      <c r="C14" s="55" t="s">
        <v>61</v>
      </c>
      <c r="D14" s="46" t="s">
        <v>59</v>
      </c>
      <c r="E14" s="47"/>
      <c r="F14" s="47"/>
      <c r="G14" s="47"/>
      <c r="H14" s="47"/>
      <c r="I14" s="48">
        <v>45275</v>
      </c>
      <c r="J14" s="48">
        <v>45292</v>
      </c>
      <c r="K14" s="48" t="s">
        <v>57</v>
      </c>
      <c r="L14" s="21"/>
      <c r="M14" s="1"/>
    </row>
    <row r="15" spans="1:17" x14ac:dyDescent="0.25">
      <c r="A15" s="55" t="s">
        <v>29</v>
      </c>
      <c r="B15" s="55" t="s">
        <v>78</v>
      </c>
      <c r="C15" s="55" t="s">
        <v>79</v>
      </c>
      <c r="D15" s="46" t="s">
        <v>64</v>
      </c>
      <c r="E15" s="47"/>
      <c r="F15" s="47">
        <v>0</v>
      </c>
      <c r="G15" s="47"/>
      <c r="H15" s="47"/>
      <c r="I15" s="48">
        <v>45278</v>
      </c>
      <c r="J15" s="48">
        <v>45292</v>
      </c>
      <c r="K15" s="48" t="s">
        <v>57</v>
      </c>
      <c r="L15" s="21"/>
    </row>
    <row r="16" spans="1:17" x14ac:dyDescent="0.25">
      <c r="A16" s="55" t="s">
        <v>29</v>
      </c>
      <c r="B16" s="55" t="s">
        <v>80</v>
      </c>
      <c r="C16" s="55" t="s">
        <v>81</v>
      </c>
      <c r="D16" s="46" t="s">
        <v>59</v>
      </c>
      <c r="E16" s="47"/>
      <c r="F16" s="47"/>
      <c r="G16" s="47"/>
      <c r="H16" s="47"/>
      <c r="I16" s="48">
        <v>45282</v>
      </c>
      <c r="J16" s="48">
        <v>45292</v>
      </c>
      <c r="K16" s="48" t="s">
        <v>57</v>
      </c>
      <c r="L16" s="21"/>
    </row>
    <row r="17" spans="1:12" x14ac:dyDescent="0.25">
      <c r="A17" s="55" t="s">
        <v>29</v>
      </c>
      <c r="B17" s="55" t="s">
        <v>126</v>
      </c>
      <c r="C17" s="55" t="s">
        <v>127</v>
      </c>
      <c r="D17" s="46" t="s">
        <v>59</v>
      </c>
      <c r="E17" s="47"/>
      <c r="F17" s="47"/>
      <c r="G17" s="47"/>
      <c r="H17" s="47"/>
      <c r="I17" s="48">
        <v>45282</v>
      </c>
      <c r="J17" s="48">
        <v>45292</v>
      </c>
      <c r="K17" s="48" t="s">
        <v>57</v>
      </c>
    </row>
    <row r="18" spans="1:12" x14ac:dyDescent="0.25">
      <c r="A18" s="55" t="s">
        <v>29</v>
      </c>
      <c r="B18" s="55" t="s">
        <v>120</v>
      </c>
      <c r="C18" s="55" t="s">
        <v>121</v>
      </c>
      <c r="D18" s="46" t="s">
        <v>59</v>
      </c>
      <c r="E18" s="47"/>
      <c r="F18" s="47"/>
      <c r="G18" s="47"/>
      <c r="H18" s="47"/>
      <c r="I18" s="48">
        <v>44760</v>
      </c>
      <c r="J18" s="48">
        <v>45292</v>
      </c>
      <c r="K18" s="48">
        <v>45291</v>
      </c>
      <c r="L18" s="21"/>
    </row>
    <row r="19" spans="1:12" x14ac:dyDescent="0.25">
      <c r="A19" s="55" t="s">
        <v>30</v>
      </c>
      <c r="B19" s="55" t="s">
        <v>86</v>
      </c>
      <c r="C19" s="55" t="s">
        <v>87</v>
      </c>
      <c r="D19" s="46" t="s">
        <v>64</v>
      </c>
      <c r="E19" s="47"/>
      <c r="F19" s="47">
        <f>L19-L12</f>
        <v>618900.45338633005</v>
      </c>
      <c r="G19" s="47"/>
      <c r="H19" s="47"/>
      <c r="I19" s="48"/>
      <c r="J19" s="48">
        <v>45292</v>
      </c>
      <c r="K19" s="48" t="s">
        <v>57</v>
      </c>
      <c r="L19" s="21">
        <v>3754455.594</v>
      </c>
    </row>
    <row r="20" spans="1:12" x14ac:dyDescent="0.25">
      <c r="A20" s="55" t="s">
        <v>31</v>
      </c>
      <c r="B20" s="55" t="s">
        <v>88</v>
      </c>
      <c r="C20" s="55" t="s">
        <v>89</v>
      </c>
      <c r="D20" s="46" t="s">
        <v>59</v>
      </c>
      <c r="E20" s="47"/>
      <c r="F20" s="47"/>
      <c r="G20" s="47"/>
      <c r="H20" s="47"/>
      <c r="I20" s="48"/>
      <c r="J20" s="48"/>
      <c r="K20" s="48"/>
      <c r="L20" s="21"/>
    </row>
    <row r="21" spans="1:12" x14ac:dyDescent="0.25">
      <c r="A21" s="55" t="s">
        <v>31</v>
      </c>
      <c r="B21" s="55" t="s">
        <v>88</v>
      </c>
      <c r="C21" s="55" t="s">
        <v>90</v>
      </c>
      <c r="D21" s="46" t="s">
        <v>59</v>
      </c>
      <c r="E21" s="47"/>
      <c r="F21" s="47"/>
      <c r="G21" s="47"/>
      <c r="H21" s="47"/>
      <c r="I21" s="48"/>
      <c r="J21" s="48"/>
      <c r="K21" s="48"/>
    </row>
    <row r="22" spans="1:12" x14ac:dyDescent="0.25">
      <c r="A22" s="55" t="s">
        <v>31</v>
      </c>
      <c r="B22" s="55" t="s">
        <v>88</v>
      </c>
      <c r="C22" s="55" t="s">
        <v>91</v>
      </c>
      <c r="D22" s="46" t="s">
        <v>59</v>
      </c>
      <c r="E22" s="47"/>
      <c r="F22" s="47"/>
      <c r="G22" s="47"/>
      <c r="H22" s="47"/>
      <c r="I22" s="48"/>
      <c r="J22" s="48"/>
      <c r="K22" s="48"/>
    </row>
    <row r="23" spans="1:12" x14ac:dyDescent="0.25">
      <c r="A23" s="55" t="s">
        <v>31</v>
      </c>
      <c r="B23" s="55" t="s">
        <v>86</v>
      </c>
      <c r="C23" s="55" t="s">
        <v>92</v>
      </c>
      <c r="D23" s="46" t="s">
        <v>64</v>
      </c>
      <c r="E23" s="47"/>
      <c r="F23" s="47"/>
      <c r="G23" s="47">
        <f>L23-L19</f>
        <v>-599</v>
      </c>
      <c r="H23" s="47"/>
      <c r="I23" s="48"/>
      <c r="J23" s="48">
        <v>45658</v>
      </c>
      <c r="K23" s="48"/>
      <c r="L23" s="21">
        <v>3753856.594</v>
      </c>
    </row>
    <row r="24" spans="1:12" x14ac:dyDescent="0.25">
      <c r="A24" s="55" t="s">
        <v>31</v>
      </c>
      <c r="B24" s="55" t="s">
        <v>88</v>
      </c>
      <c r="C24" s="55" t="s">
        <v>58</v>
      </c>
      <c r="D24" s="46" t="s">
        <v>59</v>
      </c>
      <c r="E24" s="47"/>
      <c r="F24" s="47"/>
      <c r="G24" s="47"/>
      <c r="H24" s="47"/>
      <c r="I24" s="48"/>
      <c r="J24" s="48"/>
      <c r="K24" s="48"/>
    </row>
    <row r="25" spans="1:12" x14ac:dyDescent="0.25">
      <c r="A25" s="55" t="s">
        <v>31</v>
      </c>
      <c r="B25" s="55" t="s">
        <v>88</v>
      </c>
      <c r="C25" s="55" t="s">
        <v>91</v>
      </c>
      <c r="D25" s="46" t="s">
        <v>64</v>
      </c>
      <c r="E25" s="47"/>
      <c r="F25" s="47"/>
      <c r="G25" s="47"/>
      <c r="H25" s="47"/>
      <c r="I25" s="48"/>
      <c r="J25" s="48"/>
      <c r="K25" s="48"/>
    </row>
    <row r="26" spans="1:12" x14ac:dyDescent="0.25">
      <c r="A26" s="55" t="s">
        <v>31</v>
      </c>
      <c r="B26" s="55" t="s">
        <v>86</v>
      </c>
      <c r="C26" s="55" t="s">
        <v>93</v>
      </c>
      <c r="D26" s="46" t="s">
        <v>64</v>
      </c>
      <c r="E26" s="47"/>
      <c r="F26" s="47"/>
      <c r="G26" s="47"/>
      <c r="H26" s="47">
        <f>L26-L23</f>
        <v>297859.99083415931</v>
      </c>
      <c r="I26" s="48"/>
      <c r="J26" s="48">
        <v>46023</v>
      </c>
      <c r="K26" s="48"/>
      <c r="L26" s="21">
        <v>4051716.5848341594</v>
      </c>
    </row>
    <row r="27" spans="1:12" x14ac:dyDescent="0.25">
      <c r="A27" s="55"/>
      <c r="B27" s="55"/>
      <c r="C27" s="55"/>
      <c r="D27" s="46"/>
      <c r="E27" s="47"/>
      <c r="F27" s="47"/>
      <c r="G27" s="47"/>
      <c r="H27" s="47"/>
      <c r="I27" s="48"/>
      <c r="J27" s="48"/>
      <c r="K27" s="48"/>
    </row>
    <row r="28" spans="1:12" x14ac:dyDescent="0.25">
      <c r="A28" s="55"/>
      <c r="B28" s="55"/>
      <c r="C28" s="55"/>
      <c r="D28" s="46"/>
      <c r="E28" s="47"/>
      <c r="F28" s="47"/>
      <c r="G28" s="47"/>
      <c r="H28" s="47"/>
      <c r="I28" s="48"/>
      <c r="J28" s="48"/>
      <c r="K28" s="48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50" t="s">
        <v>94</v>
      </c>
      <c r="B56" s="50" t="s">
        <v>94</v>
      </c>
      <c r="C56" s="50" t="s">
        <v>94</v>
      </c>
      <c r="D56" s="50" t="s">
        <v>94</v>
      </c>
      <c r="E56" s="50"/>
      <c r="F56" s="50"/>
      <c r="G56" s="50"/>
      <c r="H56" s="50"/>
      <c r="I56" s="50"/>
      <c r="J56" s="50" t="s">
        <v>94</v>
      </c>
      <c r="K56" s="50" t="s">
        <v>94</v>
      </c>
    </row>
    <row r="57" spans="1:11" x14ac:dyDescent="0.25">
      <c r="D57" s="51" t="s">
        <v>95</v>
      </c>
      <c r="E57" s="21">
        <f>SUM(E5:E55)</f>
        <v>-23831.659959718585</v>
      </c>
      <c r="F57" s="21">
        <f t="shared" ref="F57:H57" si="0">SUM(F5:F55)</f>
        <v>678550.89198453305</v>
      </c>
      <c r="G57" s="21">
        <f t="shared" si="0"/>
        <v>-599</v>
      </c>
      <c r="H57" s="21">
        <f t="shared" si="0"/>
        <v>297859.99083415931</v>
      </c>
    </row>
    <row r="58" spans="1:11" x14ac:dyDescent="0.25">
      <c r="D58" s="51"/>
      <c r="E58" s="29"/>
      <c r="F58" s="52"/>
      <c r="G58" s="53"/>
      <c r="H58" s="53"/>
    </row>
    <row r="59" spans="1:11" x14ac:dyDescent="0.25">
      <c r="C59" t="s">
        <v>96</v>
      </c>
      <c r="D59" s="54"/>
      <c r="E59" s="29"/>
      <c r="F59" s="29"/>
    </row>
  </sheetData>
  <mergeCells count="1">
    <mergeCell ref="E2:H2"/>
  </mergeCells>
  <pageMargins left="0.7" right="0.7" top="0.75" bottom="0.75" header="0.3" footer="0.3"/>
  <pageSetup scale="4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C4B5-FD5C-4D83-B723-E5887225C2E6}">
  <sheetPr codeName="Sheet13">
    <tabColor theme="5" tint="0.39997558519241921"/>
  </sheetPr>
  <dimension ref="A1:Q54"/>
  <sheetViews>
    <sheetView view="pageBreakPreview" zoomScaleNormal="100" zoomScaleSheetLayoutView="100" workbookViewId="0">
      <selection activeCell="D27" sqref="A27:D28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74.5703125" customWidth="1"/>
    <col min="4" max="4" width="25.140625" style="1" bestFit="1" customWidth="1"/>
    <col min="5" max="5" width="12" style="21" customWidth="1"/>
    <col min="6" max="6" width="9.42578125" style="21" customWidth="1"/>
    <col min="7" max="7" width="10.85546875" style="21" customWidth="1"/>
    <col min="8" max="8" width="10.140625" style="21" customWidth="1"/>
    <col min="9" max="9" width="14.140625" style="21" customWidth="1"/>
    <col min="10" max="10" width="17.7109375" style="1" customWidth="1"/>
    <col min="11" max="11" width="12.7109375" style="1" customWidth="1"/>
    <col min="12" max="12" width="11.85546875" bestFit="1" customWidth="1"/>
    <col min="13" max="13" width="12.7109375" bestFit="1" customWidth="1"/>
    <col min="14" max="15" width="9.42578125" bestFit="1" customWidth="1"/>
    <col min="16" max="17" width="10.1406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39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61" t="s">
        <v>124</v>
      </c>
      <c r="C4" s="41" t="s">
        <v>56</v>
      </c>
      <c r="D4" s="42"/>
      <c r="E4" s="43">
        <f>L4</f>
        <v>1366658.768475469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21">
        <v>1366658.768475469</v>
      </c>
    </row>
    <row r="5" spans="1:17" x14ac:dyDescent="0.25">
      <c r="A5" s="62" t="s">
        <v>28</v>
      </c>
      <c r="B5" s="62" t="s">
        <v>124</v>
      </c>
      <c r="C5" s="62" t="s">
        <v>58</v>
      </c>
      <c r="D5" s="63" t="s">
        <v>59</v>
      </c>
      <c r="E5" s="47"/>
      <c r="F5" s="47"/>
      <c r="G5" s="47"/>
      <c r="H5" s="47"/>
      <c r="I5" s="64">
        <v>44880</v>
      </c>
      <c r="J5" s="64">
        <v>44927</v>
      </c>
      <c r="K5" s="64" t="s">
        <v>57</v>
      </c>
      <c r="L5" s="21"/>
      <c r="M5" s="1" t="s">
        <v>28</v>
      </c>
      <c r="N5" s="21">
        <f>SUMIF($A$5:$A50,$M5,E$5:E50)</f>
        <v>4491.3526893106755</v>
      </c>
      <c r="O5" s="21">
        <f>SUMIF($A$5:$A50,$M5,F$5:F50)</f>
        <v>0</v>
      </c>
      <c r="P5" s="21">
        <f>SUMIF($A$5:$A50,$M5,G$5:G50)</f>
        <v>0</v>
      </c>
      <c r="Q5" s="21">
        <f>SUMIF($A$5:$A50,$M5,H$5:H50)</f>
        <v>0</v>
      </c>
    </row>
    <row r="6" spans="1:17" x14ac:dyDescent="0.25">
      <c r="A6" s="62" t="s">
        <v>28</v>
      </c>
      <c r="B6" s="62" t="s">
        <v>60</v>
      </c>
      <c r="C6" s="62" t="s">
        <v>61</v>
      </c>
      <c r="D6" s="63" t="s">
        <v>59</v>
      </c>
      <c r="E6" s="47"/>
      <c r="F6" s="47"/>
      <c r="G6" s="47"/>
      <c r="H6" s="47"/>
      <c r="I6" s="64">
        <v>44917</v>
      </c>
      <c r="J6" s="64">
        <v>44927</v>
      </c>
      <c r="K6" s="64" t="s">
        <v>57</v>
      </c>
      <c r="L6" s="21"/>
      <c r="M6" s="1" t="s">
        <v>29</v>
      </c>
      <c r="N6" s="21">
        <f>SUMIF($A$5:$A51,$M6,E$5:E51)</f>
        <v>0</v>
      </c>
      <c r="O6" s="21">
        <f>SUMIF($A$5:$A51,$M6,F$5:F51)</f>
        <v>26590.455178233096</v>
      </c>
      <c r="P6" s="21">
        <f>SUMIF($A$5:$A51,$M6,G$5:G51)</f>
        <v>0</v>
      </c>
      <c r="Q6" s="21">
        <f>SUMIF($A$5:$A51,$M6,H$5:H51)</f>
        <v>0</v>
      </c>
    </row>
    <row r="7" spans="1:17" x14ac:dyDescent="0.25">
      <c r="A7" s="62" t="s">
        <v>28</v>
      </c>
      <c r="B7" s="62" t="s">
        <v>62</v>
      </c>
      <c r="C7" s="62" t="s">
        <v>63</v>
      </c>
      <c r="D7" s="63" t="s">
        <v>64</v>
      </c>
      <c r="E7" s="47">
        <f>L7-L4</f>
        <v>6252.231642755447</v>
      </c>
      <c r="F7" s="47"/>
      <c r="G7" s="47"/>
      <c r="H7" s="47"/>
      <c r="I7" s="64">
        <v>44974</v>
      </c>
      <c r="J7" s="64">
        <v>45004</v>
      </c>
      <c r="K7" s="64" t="s">
        <v>57</v>
      </c>
      <c r="L7" s="21">
        <v>1372911.0001182244</v>
      </c>
      <c r="M7" s="1" t="s">
        <v>30</v>
      </c>
      <c r="N7" s="21">
        <f>SUMIF($A$5:$A51,$M7,E$5:E51)</f>
        <v>0</v>
      </c>
      <c r="O7" s="21">
        <f>SUMIF($A$5:$A51,$M7,F$5:F51)</f>
        <v>117764.42365698726</v>
      </c>
      <c r="P7" s="21">
        <f>SUMIF($A$5:$A51,$M7,G$5:G51)</f>
        <v>0</v>
      </c>
      <c r="Q7" s="21">
        <f>SUMIF($A$5:$A51,$M7,H$5:H51)</f>
        <v>0</v>
      </c>
    </row>
    <row r="8" spans="1:17" x14ac:dyDescent="0.25">
      <c r="A8" s="62" t="s">
        <v>28</v>
      </c>
      <c r="B8" s="62" t="s">
        <v>65</v>
      </c>
      <c r="C8" s="62" t="s">
        <v>66</v>
      </c>
      <c r="D8" s="63" t="s">
        <v>59</v>
      </c>
      <c r="E8" s="47"/>
      <c r="F8" s="47"/>
      <c r="G8" s="47"/>
      <c r="H8" s="47"/>
      <c r="I8" s="64">
        <v>45019</v>
      </c>
      <c r="J8" s="64">
        <v>45019</v>
      </c>
      <c r="K8" s="64" t="s">
        <v>57</v>
      </c>
      <c r="L8" s="21"/>
      <c r="M8" s="1" t="s">
        <v>31</v>
      </c>
      <c r="N8" s="21">
        <f>SUMIF($A$5:$A55,$M8,E$5:E55)</f>
        <v>0</v>
      </c>
      <c r="O8" s="21">
        <f>SUMIF($A$5:$A55,$M8,F$5:F55)</f>
        <v>0</v>
      </c>
      <c r="P8" s="21">
        <f>SUMIF($A$5:$A55,$M8,G$5:G55)</f>
        <v>159323</v>
      </c>
      <c r="Q8" s="21">
        <f>SUMIF($A$5:$A55,$M8,H$5:H55)</f>
        <v>132893.79608324845</v>
      </c>
    </row>
    <row r="9" spans="1:17" ht="30" x14ac:dyDescent="0.25">
      <c r="A9" s="62" t="s">
        <v>28</v>
      </c>
      <c r="B9" s="62" t="s">
        <v>67</v>
      </c>
      <c r="C9" s="62" t="s">
        <v>68</v>
      </c>
      <c r="D9" s="63" t="s">
        <v>59</v>
      </c>
      <c r="E9" s="47"/>
      <c r="F9" s="47"/>
      <c r="G9" s="47"/>
      <c r="H9" s="47"/>
      <c r="I9" s="64">
        <v>45086</v>
      </c>
      <c r="J9" s="64">
        <v>45116</v>
      </c>
      <c r="K9" s="64" t="s">
        <v>57</v>
      </c>
      <c r="L9" s="21"/>
    </row>
    <row r="10" spans="1:17" x14ac:dyDescent="0.25">
      <c r="A10" s="62" t="s">
        <v>28</v>
      </c>
      <c r="B10" s="62" t="s">
        <v>118</v>
      </c>
      <c r="C10" s="62" t="s">
        <v>70</v>
      </c>
      <c r="D10" s="63" t="s">
        <v>59</v>
      </c>
      <c r="E10" s="47"/>
      <c r="F10" s="47"/>
      <c r="G10" s="47"/>
      <c r="H10" s="47"/>
      <c r="I10" s="64">
        <v>45135</v>
      </c>
      <c r="J10" s="64">
        <v>45165</v>
      </c>
      <c r="K10" s="64" t="s">
        <v>57</v>
      </c>
      <c r="L10" s="21"/>
    </row>
    <row r="11" spans="1:17" x14ac:dyDescent="0.25">
      <c r="A11" s="62" t="s">
        <v>28</v>
      </c>
      <c r="B11" s="62" t="s">
        <v>71</v>
      </c>
      <c r="C11" s="62" t="s">
        <v>72</v>
      </c>
      <c r="D11" s="63" t="s">
        <v>64</v>
      </c>
      <c r="E11" s="47">
        <f>L11-L7</f>
        <v>-1760.8789534447715</v>
      </c>
      <c r="F11" s="47"/>
      <c r="G11" s="47"/>
      <c r="H11" s="47"/>
      <c r="I11" s="64">
        <v>45138</v>
      </c>
      <c r="J11" s="64">
        <v>45138</v>
      </c>
      <c r="K11" s="64" t="s">
        <v>57</v>
      </c>
      <c r="L11" s="21">
        <v>1371150.1211647796</v>
      </c>
    </row>
    <row r="12" spans="1:17" x14ac:dyDescent="0.25">
      <c r="A12" s="62" t="s">
        <v>29</v>
      </c>
      <c r="B12" s="62" t="s">
        <v>73</v>
      </c>
      <c r="C12" s="62" t="s">
        <v>74</v>
      </c>
      <c r="D12" s="63" t="s">
        <v>64</v>
      </c>
      <c r="E12" s="47"/>
      <c r="F12" s="47">
        <f>L12-L11</f>
        <v>26590.455178233096</v>
      </c>
      <c r="G12" s="47"/>
      <c r="H12" s="47"/>
      <c r="I12" s="64">
        <v>45214</v>
      </c>
      <c r="J12" s="64">
        <v>45292</v>
      </c>
      <c r="K12" s="64" t="s">
        <v>57</v>
      </c>
      <c r="L12" s="21">
        <v>1397740.5763430127</v>
      </c>
      <c r="M12" s="1"/>
    </row>
    <row r="13" spans="1:17" x14ac:dyDescent="0.25">
      <c r="A13" s="62" t="s">
        <v>29</v>
      </c>
      <c r="B13" s="62" t="s">
        <v>125</v>
      </c>
      <c r="C13" s="62" t="s">
        <v>76</v>
      </c>
      <c r="D13" s="63" t="s">
        <v>64</v>
      </c>
      <c r="E13" s="47"/>
      <c r="F13" s="47">
        <v>0</v>
      </c>
      <c r="G13" s="47"/>
      <c r="H13" s="47"/>
      <c r="I13" s="64">
        <v>45245</v>
      </c>
      <c r="J13" s="64">
        <v>45292</v>
      </c>
      <c r="K13" s="64" t="s">
        <v>57</v>
      </c>
      <c r="L13" s="21"/>
      <c r="M13" s="1"/>
    </row>
    <row r="14" spans="1:17" x14ac:dyDescent="0.25">
      <c r="A14" s="62" t="s">
        <v>29</v>
      </c>
      <c r="B14" s="62" t="s">
        <v>77</v>
      </c>
      <c r="C14" s="62" t="s">
        <v>61</v>
      </c>
      <c r="D14" s="63" t="s">
        <v>59</v>
      </c>
      <c r="E14" s="47"/>
      <c r="F14" s="47"/>
      <c r="G14" s="47"/>
      <c r="H14" s="47"/>
      <c r="I14" s="64">
        <v>45275</v>
      </c>
      <c r="J14" s="64">
        <v>45292</v>
      </c>
      <c r="K14" s="64" t="s">
        <v>57</v>
      </c>
      <c r="L14" s="21"/>
    </row>
    <row r="15" spans="1:17" x14ac:dyDescent="0.25">
      <c r="A15" s="62" t="s">
        <v>29</v>
      </c>
      <c r="B15" s="62" t="s">
        <v>78</v>
      </c>
      <c r="C15" s="62" t="s">
        <v>79</v>
      </c>
      <c r="D15" s="63" t="s">
        <v>64</v>
      </c>
      <c r="E15" s="47"/>
      <c r="F15" s="47">
        <v>0</v>
      </c>
      <c r="G15" s="47"/>
      <c r="H15" s="47"/>
      <c r="I15" s="64">
        <v>45278</v>
      </c>
      <c r="J15" s="64">
        <v>45292</v>
      </c>
      <c r="K15" s="64" t="s">
        <v>57</v>
      </c>
      <c r="L15" s="21"/>
    </row>
    <row r="16" spans="1:17" x14ac:dyDescent="0.25">
      <c r="A16" s="62" t="s">
        <v>29</v>
      </c>
      <c r="B16" s="62" t="s">
        <v>80</v>
      </c>
      <c r="C16" s="62" t="s">
        <v>81</v>
      </c>
      <c r="D16" s="63" t="s">
        <v>59</v>
      </c>
      <c r="E16" s="47"/>
      <c r="F16" s="47"/>
      <c r="G16" s="47"/>
      <c r="H16" s="47"/>
      <c r="I16" s="64">
        <v>45282</v>
      </c>
      <c r="J16" s="64">
        <v>45292</v>
      </c>
      <c r="K16" s="64" t="s">
        <v>57</v>
      </c>
    </row>
    <row r="17" spans="1:12" x14ac:dyDescent="0.25">
      <c r="A17" s="62" t="s">
        <v>29</v>
      </c>
      <c r="B17" s="62" t="s">
        <v>126</v>
      </c>
      <c r="C17" s="62" t="s">
        <v>127</v>
      </c>
      <c r="D17" s="63" t="s">
        <v>59</v>
      </c>
      <c r="E17" s="47"/>
      <c r="F17" s="47"/>
      <c r="G17" s="47"/>
      <c r="H17" s="47"/>
      <c r="I17" s="64">
        <v>45282</v>
      </c>
      <c r="J17" s="64">
        <v>45292</v>
      </c>
      <c r="K17" s="64" t="s">
        <v>57</v>
      </c>
    </row>
    <row r="18" spans="1:12" x14ac:dyDescent="0.25">
      <c r="A18" s="62" t="s">
        <v>29</v>
      </c>
      <c r="B18" s="62" t="s">
        <v>120</v>
      </c>
      <c r="C18" s="62" t="s">
        <v>121</v>
      </c>
      <c r="D18" s="63" t="s">
        <v>59</v>
      </c>
      <c r="E18" s="47"/>
      <c r="F18" s="47"/>
      <c r="G18" s="47"/>
      <c r="H18" s="47"/>
      <c r="I18" s="64">
        <v>44760</v>
      </c>
      <c r="J18" s="64">
        <v>45292</v>
      </c>
      <c r="K18" s="64">
        <v>45291</v>
      </c>
    </row>
    <row r="19" spans="1:12" x14ac:dyDescent="0.25">
      <c r="A19" s="62" t="s">
        <v>30</v>
      </c>
      <c r="B19" s="62" t="s">
        <v>86</v>
      </c>
      <c r="C19" s="62" t="s">
        <v>87</v>
      </c>
      <c r="D19" s="63" t="s">
        <v>64</v>
      </c>
      <c r="E19" s="47"/>
      <c r="F19" s="47">
        <f>L19-L12</f>
        <v>117764.42365698726</v>
      </c>
      <c r="G19" s="47"/>
      <c r="H19" s="47"/>
      <c r="I19" s="64"/>
      <c r="J19" s="64">
        <v>45292</v>
      </c>
      <c r="K19" s="64" t="s">
        <v>57</v>
      </c>
      <c r="L19" s="21">
        <v>1515505</v>
      </c>
    </row>
    <row r="20" spans="1:12" x14ac:dyDescent="0.25">
      <c r="A20" s="62" t="s">
        <v>31</v>
      </c>
      <c r="B20" s="62" t="s">
        <v>88</v>
      </c>
      <c r="C20" s="62" t="s">
        <v>89</v>
      </c>
      <c r="D20" s="63" t="s">
        <v>59</v>
      </c>
      <c r="E20" s="47"/>
      <c r="F20" s="47"/>
      <c r="G20" s="47"/>
      <c r="H20" s="47"/>
      <c r="I20" s="64"/>
      <c r="J20" s="64"/>
      <c r="K20" s="64"/>
      <c r="L20" s="21"/>
    </row>
    <row r="21" spans="1:12" x14ac:dyDescent="0.25">
      <c r="A21" s="62" t="s">
        <v>31</v>
      </c>
      <c r="B21" s="62" t="s">
        <v>88</v>
      </c>
      <c r="C21" s="62" t="s">
        <v>90</v>
      </c>
      <c r="D21" s="63" t="s">
        <v>59</v>
      </c>
      <c r="E21" s="47"/>
      <c r="F21" s="47"/>
      <c r="G21" s="47"/>
      <c r="H21" s="47"/>
      <c r="I21" s="64"/>
      <c r="J21" s="64"/>
      <c r="K21" s="64"/>
      <c r="L21" s="21"/>
    </row>
    <row r="22" spans="1:12" x14ac:dyDescent="0.25">
      <c r="A22" s="62" t="s">
        <v>31</v>
      </c>
      <c r="B22" s="62" t="s">
        <v>88</v>
      </c>
      <c r="C22" s="62" t="s">
        <v>91</v>
      </c>
      <c r="D22" s="63" t="s">
        <v>59</v>
      </c>
      <c r="E22" s="47"/>
      <c r="F22" s="47"/>
      <c r="G22" s="47"/>
      <c r="H22" s="47"/>
      <c r="I22" s="64"/>
      <c r="J22" s="64"/>
      <c r="K22" s="64"/>
      <c r="L22" s="21"/>
    </row>
    <row r="23" spans="1:12" x14ac:dyDescent="0.25">
      <c r="A23" s="62" t="s">
        <v>31</v>
      </c>
      <c r="B23" s="62" t="s">
        <v>86</v>
      </c>
      <c r="C23" s="62" t="s">
        <v>92</v>
      </c>
      <c r="D23" s="63" t="s">
        <v>64</v>
      </c>
      <c r="E23" s="47"/>
      <c r="F23" s="47"/>
      <c r="G23" s="47">
        <f>L23-L19</f>
        <v>159323</v>
      </c>
      <c r="H23" s="47"/>
      <c r="I23" s="64"/>
      <c r="J23" s="64">
        <v>45658</v>
      </c>
      <c r="K23" s="64"/>
      <c r="L23" s="21">
        <v>1674828</v>
      </c>
    </row>
    <row r="24" spans="1:12" x14ac:dyDescent="0.25">
      <c r="A24" s="62" t="s">
        <v>31</v>
      </c>
      <c r="B24" s="62" t="s">
        <v>88</v>
      </c>
      <c r="C24" s="62" t="s">
        <v>58</v>
      </c>
      <c r="D24" s="63" t="s">
        <v>59</v>
      </c>
      <c r="E24" s="47"/>
      <c r="F24" s="47"/>
      <c r="G24" s="47"/>
      <c r="H24" s="47"/>
      <c r="I24" s="64"/>
      <c r="J24" s="64"/>
      <c r="K24" s="64"/>
    </row>
    <row r="25" spans="1:12" x14ac:dyDescent="0.25">
      <c r="A25" s="62" t="s">
        <v>31</v>
      </c>
      <c r="B25" s="62" t="s">
        <v>88</v>
      </c>
      <c r="C25" s="62" t="s">
        <v>91</v>
      </c>
      <c r="D25" s="63" t="s">
        <v>64</v>
      </c>
      <c r="E25" s="47"/>
      <c r="F25" s="47"/>
      <c r="G25" s="47"/>
      <c r="H25" s="47"/>
      <c r="I25" s="64"/>
      <c r="J25" s="64"/>
      <c r="K25" s="64"/>
    </row>
    <row r="26" spans="1:12" x14ac:dyDescent="0.25">
      <c r="A26" s="62" t="s">
        <v>31</v>
      </c>
      <c r="B26" s="62" t="s">
        <v>86</v>
      </c>
      <c r="C26" s="62" t="s">
        <v>93</v>
      </c>
      <c r="D26" s="63" t="s">
        <v>64</v>
      </c>
      <c r="E26" s="47"/>
      <c r="F26" s="47"/>
      <c r="G26" s="47"/>
      <c r="H26" s="47">
        <f>L26-L23</f>
        <v>132893.79608324845</v>
      </c>
      <c r="I26" s="64"/>
      <c r="J26" s="64">
        <v>46023</v>
      </c>
      <c r="K26" s="64"/>
      <c r="L26" s="21">
        <v>1807721.7960832485</v>
      </c>
    </row>
    <row r="27" spans="1:12" x14ac:dyDescent="0.25">
      <c r="A27" s="62"/>
      <c r="B27" s="62"/>
      <c r="C27" s="62"/>
      <c r="D27" s="63"/>
      <c r="E27" s="47"/>
      <c r="F27" s="47"/>
      <c r="G27" s="47"/>
      <c r="H27" s="47"/>
      <c r="I27" s="64"/>
      <c r="J27" s="64"/>
      <c r="K27" s="64"/>
    </row>
    <row r="28" spans="1:12" x14ac:dyDescent="0.25">
      <c r="A28" s="62"/>
      <c r="B28" s="62"/>
      <c r="C28" s="62"/>
      <c r="D28" s="63"/>
      <c r="E28" s="47"/>
      <c r="F28" s="47"/>
      <c r="G28" s="47"/>
      <c r="H28" s="47"/>
      <c r="I28" s="64"/>
      <c r="J28" s="64"/>
      <c r="K28" s="64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50" t="s">
        <v>94</v>
      </c>
      <c r="B51" s="50" t="s">
        <v>94</v>
      </c>
      <c r="C51" s="50" t="s">
        <v>94</v>
      </c>
      <c r="D51" s="50" t="s">
        <v>94</v>
      </c>
      <c r="E51" s="50"/>
      <c r="F51" s="50"/>
      <c r="G51" s="50"/>
      <c r="H51" s="50"/>
      <c r="I51" s="50"/>
      <c r="J51" s="50" t="s">
        <v>94</v>
      </c>
      <c r="K51" s="50" t="s">
        <v>94</v>
      </c>
    </row>
    <row r="52" spans="1:11" x14ac:dyDescent="0.25">
      <c r="D52" s="51" t="s">
        <v>95</v>
      </c>
      <c r="E52" s="21">
        <f>SUM(E5:E50)</f>
        <v>4491.3526893106755</v>
      </c>
      <c r="F52" s="21">
        <f>SUM(F5:F50)</f>
        <v>144354.87883522036</v>
      </c>
      <c r="G52" s="21">
        <f>SUM(G5:G50)</f>
        <v>159323</v>
      </c>
      <c r="H52" s="21">
        <f>SUM(H5:H50)</f>
        <v>132893.79608324845</v>
      </c>
    </row>
    <row r="53" spans="1:11" x14ac:dyDescent="0.25">
      <c r="D53" s="51"/>
      <c r="E53" s="29"/>
      <c r="F53" s="52"/>
      <c r="G53" s="53"/>
      <c r="H53" s="53"/>
    </row>
    <row r="54" spans="1:11" x14ac:dyDescent="0.25">
      <c r="C54" t="s">
        <v>96</v>
      </c>
      <c r="D54" s="54"/>
      <c r="E54" s="29"/>
      <c r="F54" s="29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1B60-3620-411D-9D6B-B3F5DE522030}">
  <sheetPr codeName="Sheet12">
    <tabColor theme="5" tint="0.39997558519241921"/>
    <pageSetUpPr fitToPage="1"/>
  </sheetPr>
  <dimension ref="A1:Q60"/>
  <sheetViews>
    <sheetView view="pageBreakPreview" zoomScale="80" zoomScaleNormal="80" zoomScaleSheetLayoutView="80" workbookViewId="0">
      <selection activeCell="D29" sqref="A29:D32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78" customWidth="1"/>
    <col min="4" max="4" width="25.140625" style="1" customWidth="1"/>
    <col min="5" max="5" width="13.42578125" style="21" customWidth="1"/>
    <col min="6" max="6" width="12.5703125" style="21" customWidth="1"/>
    <col min="7" max="7" width="13.42578125" style="21" customWidth="1"/>
    <col min="8" max="8" width="12.28515625" style="21" customWidth="1"/>
    <col min="9" max="9" width="14.140625" style="21" customWidth="1"/>
    <col min="10" max="10" width="17.7109375" style="1" customWidth="1"/>
    <col min="11" max="11" width="12.7109375" style="1" customWidth="1"/>
    <col min="12" max="12" width="25.42578125" customWidth="1"/>
    <col min="13" max="13" width="14.140625" bestFit="1" customWidth="1"/>
    <col min="14" max="14" width="15.140625" bestFit="1" customWidth="1"/>
    <col min="15" max="15" width="12.5703125" bestFit="1" customWidth="1"/>
    <col min="16" max="16" width="12" bestFit="1" customWidth="1"/>
    <col min="17" max="17" width="10.8554687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131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56" t="s">
        <v>102</v>
      </c>
      <c r="C4" s="41" t="s">
        <v>56</v>
      </c>
      <c r="D4" s="42" t="s">
        <v>64</v>
      </c>
      <c r="E4" s="43">
        <f>L4</f>
        <v>88987374.909227982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21">
        <v>88987374.909227982</v>
      </c>
    </row>
    <row r="5" spans="1:17" x14ac:dyDescent="0.25">
      <c r="A5" s="55" t="s">
        <v>28</v>
      </c>
      <c r="B5" s="55" t="s">
        <v>132</v>
      </c>
      <c r="C5" s="55" t="s">
        <v>58</v>
      </c>
      <c r="D5" s="46" t="s">
        <v>59</v>
      </c>
      <c r="E5" s="47"/>
      <c r="F5" s="47"/>
      <c r="G5" s="47"/>
      <c r="H5" s="47"/>
      <c r="I5" s="48">
        <v>44880</v>
      </c>
      <c r="J5" s="48">
        <v>45004</v>
      </c>
      <c r="K5" s="48" t="s">
        <v>57</v>
      </c>
      <c r="L5" s="21"/>
      <c r="M5" s="1" t="s">
        <v>28</v>
      </c>
      <c r="N5" s="21">
        <f>SUMIF($A$5:$A56,$M5,E$5:E56)</f>
        <v>2693223.3772524744</v>
      </c>
      <c r="O5" s="21">
        <f>SUMIF($A$5:$A56,$M5,F$5:F56)</f>
        <v>0</v>
      </c>
      <c r="P5" s="21">
        <f>SUMIF($A$5:$A56,$M5,G$5:G56)</f>
        <v>0</v>
      </c>
      <c r="Q5" s="21">
        <f>SUMIF($A$5:$A56,$M5,H$5:H56)</f>
        <v>0</v>
      </c>
    </row>
    <row r="6" spans="1:17" x14ac:dyDescent="0.25">
      <c r="A6" s="55" t="s">
        <v>28</v>
      </c>
      <c r="B6" s="55" t="s">
        <v>60</v>
      </c>
      <c r="C6" s="55" t="s">
        <v>133</v>
      </c>
      <c r="D6" s="46" t="s">
        <v>59</v>
      </c>
      <c r="E6" s="47"/>
      <c r="F6" s="47"/>
      <c r="G6" s="47"/>
      <c r="H6" s="47"/>
      <c r="I6" s="48">
        <v>44917</v>
      </c>
      <c r="J6" s="48">
        <v>45019</v>
      </c>
      <c r="K6" s="48" t="s">
        <v>57</v>
      </c>
      <c r="L6" s="21"/>
      <c r="M6" s="1" t="s">
        <v>29</v>
      </c>
      <c r="N6" s="21">
        <f>SUMIF($A$5:$A57,$M6,E$5:E57)</f>
        <v>0</v>
      </c>
      <c r="O6" s="21">
        <f>SUMIF($A$5:$A57,$M6,F$5:F57)</f>
        <v>1699068.6197415888</v>
      </c>
      <c r="P6" s="21">
        <f>SUMIF($A$5:$A57,$M6,G$5:G57)</f>
        <v>0</v>
      </c>
      <c r="Q6" s="21">
        <f>SUMIF($A$5:$A57,$M6,H$5:H57)</f>
        <v>0</v>
      </c>
    </row>
    <row r="7" spans="1:17" x14ac:dyDescent="0.25">
      <c r="A7" s="55" t="s">
        <v>28</v>
      </c>
      <c r="B7" s="55" t="s">
        <v>62</v>
      </c>
      <c r="C7" s="55" t="s">
        <v>134</v>
      </c>
      <c r="D7" s="46" t="s">
        <v>64</v>
      </c>
      <c r="E7" s="47">
        <f>L7-L4</f>
        <v>206881.31278140843</v>
      </c>
      <c r="F7" s="47"/>
      <c r="G7" s="47"/>
      <c r="H7" s="47"/>
      <c r="I7" s="48">
        <v>44974</v>
      </c>
      <c r="J7" s="48">
        <v>45004</v>
      </c>
      <c r="K7" s="48" t="s">
        <v>57</v>
      </c>
      <c r="L7" s="21">
        <v>89194256.222009391</v>
      </c>
      <c r="M7" s="1" t="s">
        <v>30</v>
      </c>
      <c r="N7" s="21">
        <f>SUMIF($A$5:$A57,$M7,E$5:E57)</f>
        <v>0</v>
      </c>
      <c r="O7" s="21">
        <f>SUMIF($A$5:$A57,$M7,F$5:F57)</f>
        <v>3805391.9836180806</v>
      </c>
      <c r="P7" s="21">
        <f>SUMIF($A$5:$A57,$M7,G$5:G57)</f>
        <v>0</v>
      </c>
      <c r="Q7" s="21">
        <f>SUMIF($A$5:$A57,$M7,H$5:H57)</f>
        <v>0</v>
      </c>
    </row>
    <row r="8" spans="1:17" x14ac:dyDescent="0.25">
      <c r="A8" s="55" t="s">
        <v>28</v>
      </c>
      <c r="B8" s="55" t="s">
        <v>135</v>
      </c>
      <c r="C8" s="55" t="s">
        <v>136</v>
      </c>
      <c r="D8" s="46" t="s">
        <v>64</v>
      </c>
      <c r="E8" s="47">
        <f>L8-L7</f>
        <v>1061770.1906205863</v>
      </c>
      <c r="F8" s="47"/>
      <c r="G8" s="47"/>
      <c r="H8" s="47"/>
      <c r="I8" s="48">
        <v>45019</v>
      </c>
      <c r="J8" s="48">
        <v>45065</v>
      </c>
      <c r="K8" s="48" t="s">
        <v>57</v>
      </c>
      <c r="L8" s="21">
        <v>90256026.412629977</v>
      </c>
      <c r="M8" s="1" t="s">
        <v>31</v>
      </c>
      <c r="N8" s="21">
        <f>SUMIF($A$5:$A61,$M8,E$5:E61)</f>
        <v>0</v>
      </c>
      <c r="O8" s="21">
        <f>SUMIF($A$5:$A61,$M8,F$5:F61)</f>
        <v>0</v>
      </c>
      <c r="P8" s="21">
        <f>SUMIF($A$5:$A61,$M8,G$5:G61)</f>
        <v>2295909.1727572381</v>
      </c>
      <c r="Q8" s="21">
        <f>SUMIF($A$5:$A61,$M8,H$5:H61)</f>
        <v>3346301.6545938849</v>
      </c>
    </row>
    <row r="9" spans="1:17" x14ac:dyDescent="0.25">
      <c r="A9" s="55" t="s">
        <v>28</v>
      </c>
      <c r="B9" s="55" t="s">
        <v>137</v>
      </c>
      <c r="C9" s="55" t="s">
        <v>66</v>
      </c>
      <c r="D9" s="46" t="s">
        <v>59</v>
      </c>
      <c r="E9" s="47"/>
      <c r="F9" s="47"/>
      <c r="G9" s="47"/>
      <c r="H9" s="47"/>
      <c r="I9" s="48">
        <v>45019</v>
      </c>
      <c r="J9" s="48">
        <v>45017</v>
      </c>
      <c r="K9" s="48" t="s">
        <v>57</v>
      </c>
      <c r="L9" s="21"/>
    </row>
    <row r="10" spans="1:17" x14ac:dyDescent="0.25">
      <c r="A10" s="55" t="s">
        <v>28</v>
      </c>
      <c r="B10" s="55" t="s">
        <v>67</v>
      </c>
      <c r="C10" s="55" t="s">
        <v>68</v>
      </c>
      <c r="D10" s="46" t="s">
        <v>59</v>
      </c>
      <c r="E10" s="47"/>
      <c r="F10" s="47"/>
      <c r="G10" s="47"/>
      <c r="H10" s="47"/>
      <c r="I10" s="48">
        <v>45086</v>
      </c>
      <c r="J10" s="48">
        <v>45116</v>
      </c>
      <c r="K10" s="48" t="s">
        <v>57</v>
      </c>
      <c r="L10" s="21"/>
    </row>
    <row r="11" spans="1:17" x14ac:dyDescent="0.25">
      <c r="A11" s="55" t="s">
        <v>28</v>
      </c>
      <c r="B11" s="55" t="s">
        <v>138</v>
      </c>
      <c r="C11" s="55" t="s">
        <v>139</v>
      </c>
      <c r="D11" s="46" t="s">
        <v>64</v>
      </c>
      <c r="E11" s="47">
        <f>L11-L8</f>
        <v>1003941.7430835068</v>
      </c>
      <c r="F11" s="47"/>
      <c r="G11" s="47"/>
      <c r="H11" s="47"/>
      <c r="I11" s="48">
        <v>45093</v>
      </c>
      <c r="J11" s="48">
        <v>45123</v>
      </c>
      <c r="K11" s="48" t="s">
        <v>57</v>
      </c>
      <c r="L11" s="21">
        <v>91259968.155713484</v>
      </c>
    </row>
    <row r="12" spans="1:17" x14ac:dyDescent="0.25">
      <c r="A12" s="55" t="s">
        <v>28</v>
      </c>
      <c r="B12" s="55" t="s">
        <v>140</v>
      </c>
      <c r="C12" s="55" t="s">
        <v>141</v>
      </c>
      <c r="D12" s="46" t="s">
        <v>64</v>
      </c>
      <c r="E12" s="47">
        <f>L12-L11</f>
        <v>1079998.2164999992</v>
      </c>
      <c r="F12" s="47"/>
      <c r="G12" s="47"/>
      <c r="H12" s="47"/>
      <c r="I12" s="48">
        <v>45100</v>
      </c>
      <c r="J12" s="48">
        <v>45108</v>
      </c>
      <c r="K12" s="48" t="s">
        <v>57</v>
      </c>
      <c r="L12" s="21">
        <v>92339966.372213483</v>
      </c>
      <c r="M12" s="1"/>
    </row>
    <row r="13" spans="1:17" x14ac:dyDescent="0.25">
      <c r="A13" s="55" t="s">
        <v>28</v>
      </c>
      <c r="B13" s="55" t="s">
        <v>103</v>
      </c>
      <c r="C13" s="55" t="s">
        <v>104</v>
      </c>
      <c r="D13" s="46" t="s">
        <v>59</v>
      </c>
      <c r="E13" s="47"/>
      <c r="F13" s="47"/>
      <c r="G13" s="47"/>
      <c r="H13" s="47"/>
      <c r="I13" s="48">
        <v>45135</v>
      </c>
      <c r="J13" s="48">
        <v>45165</v>
      </c>
      <c r="K13" s="48" t="s">
        <v>57</v>
      </c>
    </row>
    <row r="14" spans="1:17" x14ac:dyDescent="0.25">
      <c r="A14" s="55" t="s">
        <v>28</v>
      </c>
      <c r="B14" s="55" t="s">
        <v>71</v>
      </c>
      <c r="C14" s="55" t="s">
        <v>72</v>
      </c>
      <c r="D14" s="46" t="s">
        <v>64</v>
      </c>
      <c r="E14" s="47">
        <f>L14-L12</f>
        <v>-659368.08573302627</v>
      </c>
      <c r="F14" s="47"/>
      <c r="G14" s="47"/>
      <c r="H14" s="47"/>
      <c r="I14" s="48">
        <v>45138</v>
      </c>
      <c r="J14" s="48">
        <v>45138</v>
      </c>
      <c r="K14" s="48" t="s">
        <v>57</v>
      </c>
      <c r="L14" s="21">
        <v>91680598.286480457</v>
      </c>
      <c r="M14" s="57"/>
    </row>
    <row r="15" spans="1:17" x14ac:dyDescent="0.25">
      <c r="A15" s="55" t="s">
        <v>29</v>
      </c>
      <c r="B15" s="55" t="s">
        <v>73</v>
      </c>
      <c r="C15" s="55" t="s">
        <v>74</v>
      </c>
      <c r="D15" s="46" t="s">
        <v>64</v>
      </c>
      <c r="E15" s="47"/>
      <c r="F15" s="47">
        <f>L15-L14</f>
        <v>1699068.6197415888</v>
      </c>
      <c r="G15" s="47"/>
      <c r="H15" s="47"/>
      <c r="I15" s="48">
        <v>45214</v>
      </c>
      <c r="J15" s="48">
        <v>45292</v>
      </c>
      <c r="K15" s="48" t="s">
        <v>57</v>
      </c>
      <c r="L15" s="21">
        <v>93379666.906222045</v>
      </c>
    </row>
    <row r="16" spans="1:17" x14ac:dyDescent="0.25">
      <c r="A16" s="55" t="s">
        <v>29</v>
      </c>
      <c r="B16" s="55" t="s">
        <v>105</v>
      </c>
      <c r="C16" s="55" t="s">
        <v>76</v>
      </c>
      <c r="D16" s="46" t="s">
        <v>64</v>
      </c>
      <c r="E16" s="47"/>
      <c r="F16" s="47">
        <v>0</v>
      </c>
      <c r="G16" s="47"/>
      <c r="H16" s="47"/>
      <c r="I16" s="48">
        <v>45245</v>
      </c>
      <c r="J16" s="48">
        <v>45292</v>
      </c>
      <c r="K16" s="48" t="s">
        <v>57</v>
      </c>
      <c r="L16" s="58"/>
    </row>
    <row r="17" spans="1:14" x14ac:dyDescent="0.25">
      <c r="A17" s="55" t="s">
        <v>29</v>
      </c>
      <c r="B17" s="55" t="s">
        <v>77</v>
      </c>
      <c r="C17" s="55" t="s">
        <v>61</v>
      </c>
      <c r="D17" s="46" t="s">
        <v>59</v>
      </c>
      <c r="E17" s="47"/>
      <c r="F17" s="47"/>
      <c r="G17" s="47"/>
      <c r="H17" s="47"/>
      <c r="I17" s="48">
        <v>45275</v>
      </c>
      <c r="J17" s="48">
        <v>45292</v>
      </c>
      <c r="K17" s="48" t="s">
        <v>57</v>
      </c>
      <c r="L17" s="58"/>
      <c r="M17" s="57"/>
    </row>
    <row r="18" spans="1:14" x14ac:dyDescent="0.25">
      <c r="A18" s="55" t="s">
        <v>29</v>
      </c>
      <c r="B18" s="55" t="s">
        <v>78</v>
      </c>
      <c r="C18" s="55" t="s">
        <v>79</v>
      </c>
      <c r="D18" s="46" t="s">
        <v>64</v>
      </c>
      <c r="E18" s="47"/>
      <c r="F18" s="47">
        <v>0</v>
      </c>
      <c r="G18" s="47"/>
      <c r="H18" s="47"/>
      <c r="I18" s="48">
        <v>45278</v>
      </c>
      <c r="J18" s="48">
        <v>45292</v>
      </c>
      <c r="K18" s="48" t="s">
        <v>57</v>
      </c>
      <c r="M18" s="57"/>
    </row>
    <row r="19" spans="1:14" x14ac:dyDescent="0.25">
      <c r="A19" s="55" t="s">
        <v>29</v>
      </c>
      <c r="B19" s="55" t="s">
        <v>80</v>
      </c>
      <c r="C19" s="55" t="s">
        <v>81</v>
      </c>
      <c r="D19" s="46" t="s">
        <v>59</v>
      </c>
      <c r="E19" s="47"/>
      <c r="F19" s="47"/>
      <c r="G19" s="47"/>
      <c r="H19" s="47"/>
      <c r="I19" s="48">
        <v>45282</v>
      </c>
      <c r="J19" s="48">
        <v>45292</v>
      </c>
      <c r="K19" s="48" t="s">
        <v>57</v>
      </c>
    </row>
    <row r="20" spans="1:14" x14ac:dyDescent="0.25">
      <c r="A20" s="55" t="s">
        <v>29</v>
      </c>
      <c r="B20" s="55" t="s">
        <v>106</v>
      </c>
      <c r="C20" s="55" t="s">
        <v>107</v>
      </c>
      <c r="D20" s="46" t="s">
        <v>59</v>
      </c>
      <c r="E20" s="47"/>
      <c r="F20" s="47"/>
      <c r="G20" s="47"/>
      <c r="H20" s="47"/>
      <c r="I20" s="48">
        <v>44760</v>
      </c>
      <c r="J20" s="48">
        <v>45292</v>
      </c>
      <c r="K20" s="48">
        <v>45291</v>
      </c>
    </row>
    <row r="21" spans="1:14" x14ac:dyDescent="0.25">
      <c r="A21" s="55" t="s">
        <v>30</v>
      </c>
      <c r="B21" s="55" t="s">
        <v>86</v>
      </c>
      <c r="C21" s="55" t="s">
        <v>87</v>
      </c>
      <c r="D21" s="46" t="s">
        <v>64</v>
      </c>
      <c r="E21" s="47"/>
      <c r="F21" s="47">
        <f>L21-L15</f>
        <v>3805391.9836180806</v>
      </c>
      <c r="G21" s="47"/>
      <c r="H21" s="47"/>
      <c r="I21" s="48"/>
      <c r="J21" s="48">
        <v>45292</v>
      </c>
      <c r="K21" s="48"/>
      <c r="L21" s="21">
        <v>97185058.889840126</v>
      </c>
    </row>
    <row r="22" spans="1:14" x14ac:dyDescent="0.25">
      <c r="A22" s="55" t="s">
        <v>31</v>
      </c>
      <c r="B22" s="55" t="s">
        <v>88</v>
      </c>
      <c r="C22" s="55" t="s">
        <v>89</v>
      </c>
      <c r="D22" s="46" t="s">
        <v>59</v>
      </c>
      <c r="E22" s="47"/>
      <c r="F22" s="47"/>
      <c r="G22" s="47"/>
      <c r="H22" s="47"/>
      <c r="I22" s="48"/>
      <c r="J22" s="48"/>
      <c r="K22" s="48"/>
    </row>
    <row r="23" spans="1:14" x14ac:dyDescent="0.25">
      <c r="A23" s="55" t="s">
        <v>31</v>
      </c>
      <c r="B23" s="55" t="s">
        <v>88</v>
      </c>
      <c r="C23" s="55" t="s">
        <v>90</v>
      </c>
      <c r="D23" s="46" t="s">
        <v>59</v>
      </c>
      <c r="E23" s="47"/>
      <c r="F23" s="47"/>
      <c r="G23" s="47"/>
      <c r="H23" s="47"/>
      <c r="I23" s="48"/>
      <c r="J23" s="48"/>
      <c r="K23" s="48"/>
    </row>
    <row r="24" spans="1:14" x14ac:dyDescent="0.25">
      <c r="A24" s="55" t="s">
        <v>31</v>
      </c>
      <c r="B24" s="55" t="s">
        <v>86</v>
      </c>
      <c r="C24" s="55" t="s">
        <v>92</v>
      </c>
      <c r="D24" s="46" t="s">
        <v>64</v>
      </c>
      <c r="E24" s="47"/>
      <c r="F24" s="47"/>
      <c r="G24" s="47">
        <f>L24-L21</f>
        <v>2295909.1727572381</v>
      </c>
      <c r="H24" s="47"/>
      <c r="I24" s="48"/>
      <c r="J24" s="48">
        <v>45658</v>
      </c>
      <c r="K24" s="48"/>
      <c r="L24" s="21">
        <v>99480968.062597364</v>
      </c>
    </row>
    <row r="25" spans="1:14" x14ac:dyDescent="0.25">
      <c r="A25" s="55" t="s">
        <v>31</v>
      </c>
      <c r="B25" s="55" t="s">
        <v>88</v>
      </c>
      <c r="C25" s="55" t="s">
        <v>58</v>
      </c>
      <c r="D25" s="46" t="s">
        <v>59</v>
      </c>
      <c r="E25" s="47"/>
      <c r="F25" s="47"/>
      <c r="G25" s="47"/>
      <c r="H25" s="47"/>
      <c r="I25" s="48"/>
      <c r="J25" s="48"/>
      <c r="K25" s="48"/>
      <c r="N25" s="59"/>
    </row>
    <row r="26" spans="1:14" x14ac:dyDescent="0.25">
      <c r="A26" s="55" t="s">
        <v>31</v>
      </c>
      <c r="B26" s="55" t="s">
        <v>88</v>
      </c>
      <c r="C26" s="55" t="s">
        <v>142</v>
      </c>
      <c r="D26" s="46" t="s">
        <v>64</v>
      </c>
      <c r="E26" s="47"/>
      <c r="F26" s="47"/>
      <c r="G26" s="47"/>
      <c r="H26" s="47"/>
      <c r="I26" s="48"/>
      <c r="J26" s="48"/>
      <c r="K26" s="48"/>
    </row>
    <row r="27" spans="1:14" x14ac:dyDescent="0.25">
      <c r="A27" s="55" t="s">
        <v>31</v>
      </c>
      <c r="B27" s="55" t="s">
        <v>88</v>
      </c>
      <c r="C27" s="55" t="s">
        <v>143</v>
      </c>
      <c r="D27" s="46" t="s">
        <v>64</v>
      </c>
      <c r="E27" s="47"/>
      <c r="F27" s="47"/>
      <c r="G27" s="47"/>
      <c r="H27" s="47"/>
      <c r="I27" s="48"/>
      <c r="J27" s="48"/>
      <c r="K27" s="48"/>
    </row>
    <row r="28" spans="1:14" x14ac:dyDescent="0.25">
      <c r="A28" s="55" t="s">
        <v>31</v>
      </c>
      <c r="B28" s="55" t="s">
        <v>86</v>
      </c>
      <c r="C28" s="55" t="s">
        <v>93</v>
      </c>
      <c r="D28" s="46" t="s">
        <v>64</v>
      </c>
      <c r="E28" s="47"/>
      <c r="F28" s="47"/>
      <c r="G28" s="47"/>
      <c r="H28" s="47">
        <f>L28-L24</f>
        <v>3346301.6545938849</v>
      </c>
      <c r="I28" s="48"/>
      <c r="J28" s="48">
        <v>46023</v>
      </c>
      <c r="K28" s="48"/>
      <c r="L28" s="21">
        <v>102827269.71719125</v>
      </c>
    </row>
    <row r="29" spans="1:14" x14ac:dyDescent="0.25">
      <c r="A29" s="55"/>
      <c r="B29" s="55"/>
      <c r="C29" s="55"/>
      <c r="D29" s="46"/>
      <c r="E29" s="47"/>
      <c r="F29" s="47"/>
      <c r="G29" s="47"/>
      <c r="H29" s="47"/>
      <c r="I29" s="48"/>
      <c r="J29" s="48"/>
      <c r="K29" s="48"/>
    </row>
    <row r="30" spans="1:14" x14ac:dyDescent="0.25">
      <c r="A30" s="55"/>
      <c r="B30" s="55"/>
      <c r="C30" s="55"/>
      <c r="D30" s="46"/>
      <c r="E30" s="47"/>
      <c r="F30" s="47"/>
      <c r="G30" s="47"/>
      <c r="H30" s="47"/>
      <c r="I30" s="48"/>
      <c r="J30" s="48"/>
      <c r="K30" s="48"/>
    </row>
    <row r="31" spans="1:14" x14ac:dyDescent="0.25">
      <c r="A31" s="55"/>
      <c r="B31" s="55"/>
      <c r="C31" s="55"/>
      <c r="D31" s="46"/>
      <c r="E31" s="47"/>
      <c r="F31" s="47"/>
      <c r="G31" s="47"/>
      <c r="H31" s="47"/>
      <c r="I31" s="48"/>
      <c r="J31" s="48"/>
      <c r="K31" s="48"/>
      <c r="M31" s="60"/>
    </row>
    <row r="32" spans="1:14" x14ac:dyDescent="0.25">
      <c r="A32" s="55"/>
      <c r="B32" s="55"/>
      <c r="C32" s="55"/>
      <c r="D32" s="46"/>
      <c r="E32" s="47"/>
      <c r="F32" s="47"/>
      <c r="G32" s="47"/>
      <c r="H32" s="47"/>
      <c r="I32" s="48"/>
      <c r="J32" s="48"/>
      <c r="K32" s="48"/>
      <c r="M32" s="60"/>
    </row>
    <row r="33" spans="1:14" x14ac:dyDescent="0.25">
      <c r="A33" s="55"/>
      <c r="B33" s="46"/>
      <c r="C33" s="55"/>
      <c r="D33" s="46"/>
      <c r="E33" s="47"/>
      <c r="F33" s="47"/>
      <c r="G33" s="47"/>
      <c r="H33" s="47"/>
      <c r="I33" s="48"/>
      <c r="J33" s="48"/>
      <c r="K33" s="48"/>
      <c r="L33" s="21"/>
      <c r="M33" s="21"/>
      <c r="N33" s="21"/>
    </row>
    <row r="34" spans="1:14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  <c r="L34" s="21"/>
    </row>
    <row r="35" spans="1:14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  <c r="L35" s="21"/>
      <c r="M35" s="21"/>
      <c r="N35" s="21"/>
    </row>
    <row r="36" spans="1:14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4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  <c r="L37" s="21"/>
    </row>
    <row r="38" spans="1:14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4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4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4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4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4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4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4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4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4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4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45"/>
      <c r="B56" s="45"/>
      <c r="C56" s="45"/>
      <c r="D56" s="46"/>
      <c r="E56" s="47"/>
      <c r="F56" s="47"/>
      <c r="G56" s="47"/>
      <c r="H56" s="47"/>
      <c r="I56" s="47"/>
      <c r="J56" s="46"/>
      <c r="K56" s="46"/>
    </row>
    <row r="57" spans="1:11" x14ac:dyDescent="0.25">
      <c r="A57" s="50" t="s">
        <v>94</v>
      </c>
      <c r="B57" s="50" t="s">
        <v>94</v>
      </c>
      <c r="C57" s="50" t="s">
        <v>94</v>
      </c>
      <c r="D57" s="50" t="s">
        <v>94</v>
      </c>
      <c r="E57" s="50"/>
      <c r="F57" s="50"/>
      <c r="G57" s="50"/>
      <c r="H57" s="50"/>
      <c r="I57" s="50"/>
      <c r="J57" s="50" t="s">
        <v>94</v>
      </c>
      <c r="K57" s="50" t="s">
        <v>94</v>
      </c>
    </row>
    <row r="58" spans="1:11" x14ac:dyDescent="0.25">
      <c r="D58" s="51" t="s">
        <v>95</v>
      </c>
      <c r="E58" s="21">
        <f>SUM(E5:E56)</f>
        <v>2693223.3772524744</v>
      </c>
      <c r="F58" s="21">
        <f t="shared" ref="F58:H58" si="0">SUM(F5:F56)</f>
        <v>5504460.6033596694</v>
      </c>
      <c r="G58" s="21">
        <f t="shared" si="0"/>
        <v>2295909.1727572381</v>
      </c>
      <c r="H58" s="21">
        <f t="shared" si="0"/>
        <v>3346301.6545938849</v>
      </c>
    </row>
    <row r="59" spans="1:11" x14ac:dyDescent="0.25">
      <c r="D59" s="51"/>
      <c r="E59" s="29"/>
      <c r="F59" s="52"/>
      <c r="G59" s="53"/>
      <c r="H59" s="53"/>
    </row>
    <row r="60" spans="1:11" x14ac:dyDescent="0.25">
      <c r="C60" t="s">
        <v>96</v>
      </c>
      <c r="D60" s="54"/>
      <c r="E60" s="29"/>
      <c r="F60" s="29"/>
    </row>
  </sheetData>
  <mergeCells count="1">
    <mergeCell ref="E2:H2"/>
  </mergeCells>
  <pageMargins left="0.7" right="0.7" top="0.75" bottom="0.75" header="0.3" footer="0.3"/>
  <pageSetup scale="41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CB38A-6F38-47BE-B36B-53FE44E984C0}">
  <sheetPr codeName="Sheet11">
    <tabColor theme="5" tint="0.39997558519241921"/>
  </sheetPr>
  <dimension ref="A1:Q56"/>
  <sheetViews>
    <sheetView view="pageBreakPreview" zoomScale="96" zoomScaleNormal="96" zoomScaleSheetLayoutView="96" workbookViewId="0">
      <selection activeCell="C24" sqref="C24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1" bestFit="1" customWidth="1"/>
    <col min="5" max="5" width="8.5703125" style="21" bestFit="1" customWidth="1"/>
    <col min="6" max="7" width="10.140625" style="21" bestFit="1" customWidth="1"/>
    <col min="8" max="8" width="9.42578125" style="21" bestFit="1" customWidth="1"/>
    <col min="9" max="9" width="14.140625" style="21" bestFit="1" customWidth="1"/>
    <col min="10" max="10" width="17.7109375" style="1" bestFit="1" customWidth="1"/>
    <col min="11" max="11" width="12.7109375" style="1" bestFit="1" customWidth="1"/>
    <col min="12" max="12" width="10.5703125" bestFit="1" customWidth="1"/>
    <col min="13" max="13" width="12.7109375" bestFit="1" customWidth="1"/>
    <col min="14" max="14" width="4.140625" bestFit="1" customWidth="1"/>
    <col min="15" max="15" width="8.5703125" bestFit="1" customWidth="1"/>
    <col min="16" max="16" width="10.140625" bestFit="1" customWidth="1"/>
    <col min="17" max="17" width="9.425781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128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42" t="s">
        <v>129</v>
      </c>
      <c r="C4" s="41" t="s">
        <v>130</v>
      </c>
      <c r="D4" s="42" t="s">
        <v>64</v>
      </c>
      <c r="E4" s="43">
        <f>L4</f>
        <v>731039</v>
      </c>
      <c r="F4" s="43"/>
      <c r="G4" s="43"/>
      <c r="H4" s="43"/>
      <c r="I4" s="43"/>
      <c r="J4" s="44">
        <v>44958</v>
      </c>
      <c r="K4" s="42" t="s">
        <v>57</v>
      </c>
      <c r="L4" s="21">
        <v>731039</v>
      </c>
    </row>
    <row r="5" spans="1:17" x14ac:dyDescent="0.25">
      <c r="A5" s="45" t="s">
        <v>29</v>
      </c>
      <c r="B5" s="46" t="s">
        <v>77</v>
      </c>
      <c r="C5" s="45" t="s">
        <v>61</v>
      </c>
      <c r="D5" s="46" t="s">
        <v>59</v>
      </c>
      <c r="E5" s="47"/>
      <c r="F5" s="47"/>
      <c r="G5" s="47"/>
      <c r="H5" s="47"/>
      <c r="I5" s="48">
        <v>44917</v>
      </c>
      <c r="J5" s="48">
        <v>45292</v>
      </c>
      <c r="K5" s="46" t="s">
        <v>57</v>
      </c>
      <c r="L5" s="21"/>
    </row>
    <row r="6" spans="1:17" x14ac:dyDescent="0.25">
      <c r="A6" s="45" t="s">
        <v>29</v>
      </c>
      <c r="B6" s="46" t="s">
        <v>78</v>
      </c>
      <c r="C6" s="45" t="s">
        <v>79</v>
      </c>
      <c r="D6" s="46" t="s">
        <v>64</v>
      </c>
      <c r="E6" s="47"/>
      <c r="F6" s="47">
        <v>0</v>
      </c>
      <c r="G6" s="47"/>
      <c r="H6" s="47"/>
      <c r="I6" s="48">
        <v>45282</v>
      </c>
      <c r="J6" s="48">
        <v>45292</v>
      </c>
      <c r="K6" s="46" t="s">
        <v>57</v>
      </c>
      <c r="L6" s="21"/>
    </row>
    <row r="7" spans="1:17" x14ac:dyDescent="0.25">
      <c r="A7" s="45" t="s">
        <v>29</v>
      </c>
      <c r="B7" s="46" t="s">
        <v>114</v>
      </c>
      <c r="C7" s="45" t="s">
        <v>115</v>
      </c>
      <c r="D7" s="46" t="s">
        <v>59</v>
      </c>
      <c r="E7" s="47"/>
      <c r="F7" s="47"/>
      <c r="G7" s="47"/>
      <c r="H7" s="47"/>
      <c r="I7" s="48">
        <v>45282</v>
      </c>
      <c r="J7" s="48">
        <v>45313</v>
      </c>
      <c r="K7" s="46" t="s">
        <v>57</v>
      </c>
      <c r="L7" s="21"/>
      <c r="M7" s="1" t="s">
        <v>28</v>
      </c>
      <c r="N7" s="21">
        <f>SUMIF($A$7:$A52,$M7,E$7:E52)</f>
        <v>0</v>
      </c>
      <c r="O7" s="21">
        <f>SUMIF($A$7:$A52,$M7,F$7:F52)</f>
        <v>0</v>
      </c>
      <c r="P7" s="21">
        <f>SUMIF($A$7:$A52,$M7,G$7:G52)</f>
        <v>0</v>
      </c>
      <c r="Q7" s="21">
        <f>SUMIF($A$7:$A52,$M7,H$7:H52)</f>
        <v>0</v>
      </c>
    </row>
    <row r="8" spans="1:17" x14ac:dyDescent="0.25">
      <c r="A8" s="45" t="s">
        <v>30</v>
      </c>
      <c r="B8" s="46" t="s">
        <v>86</v>
      </c>
      <c r="C8" s="45" t="s">
        <v>87</v>
      </c>
      <c r="D8" s="46" t="s">
        <v>64</v>
      </c>
      <c r="E8" s="47"/>
      <c r="F8" s="47">
        <f>L8-L5</f>
        <v>859676</v>
      </c>
      <c r="G8" s="47"/>
      <c r="H8" s="47"/>
      <c r="I8" s="48"/>
      <c r="J8" s="48">
        <v>45292</v>
      </c>
      <c r="K8" s="46"/>
      <c r="L8" s="21">
        <v>859676</v>
      </c>
      <c r="M8" s="1" t="s">
        <v>29</v>
      </c>
      <c r="N8" s="21">
        <f>SUMIF($A$7:$A53,$M8,E$7:E53)</f>
        <v>0</v>
      </c>
      <c r="O8" s="21">
        <f>SUMIF($A$7:$A53,$M8,F$7:F53)</f>
        <v>0</v>
      </c>
      <c r="P8" s="21">
        <f>SUMIF($A$7:$A53,$M8,G$7:G53)</f>
        <v>0</v>
      </c>
      <c r="Q8" s="21">
        <f>SUMIF($A$7:$A53,$M8,H$7:H53)</f>
        <v>0</v>
      </c>
    </row>
    <row r="9" spans="1:17" x14ac:dyDescent="0.25">
      <c r="A9" s="45" t="s">
        <v>31</v>
      </c>
      <c r="B9" s="46" t="s">
        <v>88</v>
      </c>
      <c r="C9" s="45" t="s">
        <v>89</v>
      </c>
      <c r="D9" s="46" t="s">
        <v>59</v>
      </c>
      <c r="E9" s="47"/>
      <c r="F9" s="47"/>
      <c r="G9" s="47"/>
      <c r="H9" s="47"/>
      <c r="I9" s="48"/>
      <c r="J9" s="48"/>
      <c r="K9" s="48"/>
      <c r="L9" s="21"/>
      <c r="M9" s="1" t="s">
        <v>30</v>
      </c>
      <c r="N9" s="21">
        <f>SUMIF($A$7:$A53,$M9,E$7:E53)</f>
        <v>0</v>
      </c>
      <c r="O9" s="21">
        <f>SUMIF($A$7:$A53,$M9,F$7:F53)</f>
        <v>859676</v>
      </c>
      <c r="P9" s="21">
        <f>SUMIF($A$7:$A53,$M9,G$7:G53)</f>
        <v>0</v>
      </c>
      <c r="Q9" s="21">
        <f>SUMIF($A$7:$A53,$M9,H$7:H53)</f>
        <v>0</v>
      </c>
    </row>
    <row r="10" spans="1:17" x14ac:dyDescent="0.25">
      <c r="A10" s="45" t="s">
        <v>31</v>
      </c>
      <c r="B10" s="46" t="s">
        <v>88</v>
      </c>
      <c r="C10" s="45" t="s">
        <v>81</v>
      </c>
      <c r="D10" s="46" t="s">
        <v>59</v>
      </c>
      <c r="E10" s="47"/>
      <c r="F10" s="47"/>
      <c r="G10" s="47"/>
      <c r="H10" s="47"/>
      <c r="I10" s="48"/>
      <c r="J10" s="48"/>
      <c r="K10" s="48"/>
      <c r="L10" s="21"/>
      <c r="M10" s="1" t="s">
        <v>31</v>
      </c>
      <c r="N10" s="21">
        <f>SUMIF($A$7:$A57,$M10,E$7:E57)</f>
        <v>0</v>
      </c>
      <c r="O10" s="21">
        <f>SUMIF($A$7:$A57,$M10,F$7:F57)</f>
        <v>0</v>
      </c>
      <c r="P10" s="21">
        <f>SUMIF($A$7:$A57,$M10,G$7:G57)</f>
        <v>55333</v>
      </c>
      <c r="Q10" s="21">
        <f>SUMIF($A$7:$A57,$M10,H$7:H57)</f>
        <v>45905.612837131368</v>
      </c>
    </row>
    <row r="11" spans="1:17" x14ac:dyDescent="0.25">
      <c r="A11" s="45" t="s">
        <v>31</v>
      </c>
      <c r="B11" s="46" t="s">
        <v>88</v>
      </c>
      <c r="C11" s="45" t="s">
        <v>90</v>
      </c>
      <c r="D11" s="46" t="s">
        <v>59</v>
      </c>
      <c r="E11" s="47"/>
      <c r="F11" s="47"/>
      <c r="G11" s="47"/>
      <c r="H11" s="47"/>
      <c r="I11" s="48"/>
      <c r="J11" s="48"/>
      <c r="K11" s="46"/>
      <c r="L11" s="21"/>
    </row>
    <row r="12" spans="1:17" x14ac:dyDescent="0.25">
      <c r="A12" s="45" t="s">
        <v>31</v>
      </c>
      <c r="B12" s="46" t="s">
        <v>88</v>
      </c>
      <c r="C12" s="45" t="s">
        <v>91</v>
      </c>
      <c r="D12" s="46" t="s">
        <v>64</v>
      </c>
      <c r="E12" s="47"/>
      <c r="F12" s="47"/>
      <c r="G12" s="47"/>
      <c r="H12" s="47"/>
      <c r="I12" s="48"/>
      <c r="J12" s="48"/>
      <c r="K12" s="46"/>
      <c r="L12" s="21"/>
    </row>
    <row r="13" spans="1:17" x14ac:dyDescent="0.25">
      <c r="A13" s="45" t="s">
        <v>31</v>
      </c>
      <c r="B13" s="46" t="s">
        <v>86</v>
      </c>
      <c r="C13" s="45" t="s">
        <v>92</v>
      </c>
      <c r="D13" s="46" t="s">
        <v>64</v>
      </c>
      <c r="E13" s="47"/>
      <c r="F13" s="47"/>
      <c r="G13" s="47">
        <f>L13-L8</f>
        <v>55333</v>
      </c>
      <c r="H13" s="47"/>
      <c r="I13" s="48"/>
      <c r="J13" s="48">
        <v>45658</v>
      </c>
      <c r="K13" s="46"/>
      <c r="L13" s="21">
        <v>915009</v>
      </c>
    </row>
    <row r="14" spans="1:17" x14ac:dyDescent="0.25">
      <c r="A14" s="45" t="s">
        <v>31</v>
      </c>
      <c r="B14" s="46" t="s">
        <v>88</v>
      </c>
      <c r="C14" s="45" t="s">
        <v>58</v>
      </c>
      <c r="D14" s="46" t="s">
        <v>59</v>
      </c>
      <c r="E14" s="47"/>
      <c r="F14" s="47"/>
      <c r="G14" s="47"/>
      <c r="H14" s="47"/>
      <c r="I14" s="48"/>
      <c r="J14" s="48"/>
      <c r="K14" s="46"/>
      <c r="L14" s="21"/>
      <c r="M14" s="1"/>
    </row>
    <row r="15" spans="1:17" x14ac:dyDescent="0.25">
      <c r="A15" s="45" t="s">
        <v>31</v>
      </c>
      <c r="B15" s="46" t="s">
        <v>88</v>
      </c>
      <c r="C15" s="45" t="s">
        <v>91</v>
      </c>
      <c r="D15" s="46" t="s">
        <v>64</v>
      </c>
      <c r="E15" s="47"/>
      <c r="F15" s="47"/>
      <c r="G15" s="47"/>
      <c r="H15" s="47"/>
      <c r="I15" s="48"/>
      <c r="J15" s="48"/>
      <c r="K15" s="46"/>
      <c r="L15" s="21"/>
    </row>
    <row r="16" spans="1:17" x14ac:dyDescent="0.25">
      <c r="A16" s="45" t="s">
        <v>31</v>
      </c>
      <c r="B16" s="46" t="s">
        <v>86</v>
      </c>
      <c r="C16" s="45" t="s">
        <v>93</v>
      </c>
      <c r="D16" s="46" t="s">
        <v>64</v>
      </c>
      <c r="E16" s="47"/>
      <c r="F16" s="47"/>
      <c r="G16" s="47"/>
      <c r="H16" s="47">
        <f>L16-L13</f>
        <v>45905.612837131368</v>
      </c>
      <c r="I16" s="48"/>
      <c r="J16" s="48">
        <v>46023</v>
      </c>
      <c r="K16" s="46"/>
      <c r="L16" s="21">
        <v>960914.61283713137</v>
      </c>
    </row>
    <row r="17" spans="1:11" x14ac:dyDescent="0.25">
      <c r="A17" s="45"/>
      <c r="B17" s="45"/>
      <c r="C17" s="45"/>
      <c r="D17" s="46"/>
      <c r="E17" s="47"/>
      <c r="F17" s="47"/>
      <c r="G17" s="47"/>
      <c r="H17" s="47"/>
      <c r="I17" s="48"/>
      <c r="J17" s="48"/>
      <c r="K17" s="46"/>
    </row>
    <row r="18" spans="1:11" x14ac:dyDescent="0.25">
      <c r="A18" s="45"/>
      <c r="B18" s="45"/>
      <c r="C18" s="45"/>
      <c r="D18" s="46"/>
      <c r="E18" s="47"/>
      <c r="F18" s="47"/>
      <c r="G18" s="47"/>
      <c r="H18" s="47"/>
      <c r="I18" s="48"/>
      <c r="J18" s="46"/>
      <c r="K18" s="46"/>
    </row>
    <row r="19" spans="1:11" x14ac:dyDescent="0.25">
      <c r="A19" s="45"/>
      <c r="B19" s="45"/>
      <c r="C19" s="45"/>
      <c r="D19" s="46"/>
      <c r="E19" s="47"/>
      <c r="F19" s="47"/>
      <c r="G19" s="47"/>
      <c r="H19" s="47"/>
      <c r="I19" s="48"/>
      <c r="J19" s="46"/>
      <c r="K19" s="46"/>
    </row>
    <row r="20" spans="1:11" x14ac:dyDescent="0.25">
      <c r="A20" s="45"/>
      <c r="B20" s="45"/>
      <c r="C20" s="45"/>
      <c r="D20" s="46"/>
      <c r="E20" s="47"/>
      <c r="F20" s="47"/>
      <c r="G20" s="47"/>
      <c r="H20" s="47"/>
      <c r="I20" s="48"/>
      <c r="J20" s="46"/>
      <c r="K20" s="46"/>
    </row>
    <row r="21" spans="1:11" x14ac:dyDescent="0.25">
      <c r="A21" s="45"/>
      <c r="B21" s="45"/>
      <c r="C21" s="45"/>
      <c r="D21" s="46"/>
      <c r="E21" s="47"/>
      <c r="F21" s="47"/>
      <c r="G21" s="47"/>
      <c r="H21" s="47"/>
      <c r="I21" s="47"/>
      <c r="J21" s="48"/>
      <c r="K21" s="46"/>
    </row>
    <row r="22" spans="1:11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1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1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1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1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1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1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1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1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1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1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50" t="s">
        <v>94</v>
      </c>
      <c r="B53" s="50" t="s">
        <v>94</v>
      </c>
      <c r="C53" s="50" t="s">
        <v>94</v>
      </c>
      <c r="D53" s="50" t="s">
        <v>94</v>
      </c>
      <c r="E53" s="50"/>
      <c r="F53" s="50"/>
      <c r="G53" s="50"/>
      <c r="H53" s="50"/>
      <c r="I53" s="50"/>
      <c r="J53" s="50" t="s">
        <v>94</v>
      </c>
      <c r="K53" s="50" t="s">
        <v>94</v>
      </c>
    </row>
    <row r="54" spans="1:11" x14ac:dyDescent="0.25">
      <c r="D54" s="51" t="s">
        <v>95</v>
      </c>
      <c r="E54" s="21">
        <f>SUM(E7:E52)</f>
        <v>0</v>
      </c>
      <c r="F54" s="21">
        <f>SUM(F7:F52)</f>
        <v>859676</v>
      </c>
      <c r="G54" s="21">
        <f t="shared" ref="G54:H54" si="0">SUM(G7:G52)</f>
        <v>55333</v>
      </c>
      <c r="H54" s="21">
        <f t="shared" si="0"/>
        <v>45905.612837131368</v>
      </c>
    </row>
    <row r="55" spans="1:11" x14ac:dyDescent="0.25">
      <c r="D55" s="51"/>
      <c r="E55" s="29"/>
      <c r="F55" s="52"/>
      <c r="G55" s="53"/>
      <c r="H55" s="53"/>
    </row>
    <row r="56" spans="1:11" x14ac:dyDescent="0.25">
      <c r="C56" t="s">
        <v>96</v>
      </c>
      <c r="D56" s="54"/>
      <c r="E56" s="29"/>
      <c r="F56" s="29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03426-2871-495D-A115-9922438C586C}">
  <sheetPr codeName="Sheet14">
    <tabColor theme="5" tint="0.39997558519241921"/>
  </sheetPr>
  <dimension ref="A1:Q130"/>
  <sheetViews>
    <sheetView view="pageBreakPreview" zoomScale="96" zoomScaleNormal="96" zoomScaleSheetLayoutView="96" workbookViewId="0">
      <selection activeCell="D27" sqref="A27:D29"/>
    </sheetView>
  </sheetViews>
  <sheetFormatPr defaultRowHeight="15" x14ac:dyDescent="0.25"/>
  <cols>
    <col min="1" max="1" width="41.5703125" bestFit="1" customWidth="1"/>
    <col min="2" max="2" width="32.140625" bestFit="1" customWidth="1"/>
    <col min="3" max="3" width="64.85546875" customWidth="1"/>
    <col min="4" max="4" width="17.85546875" style="1" customWidth="1"/>
    <col min="5" max="7" width="11.5703125" style="21" bestFit="1" customWidth="1"/>
    <col min="8" max="8" width="10.5703125" style="21" bestFit="1" customWidth="1"/>
    <col min="9" max="9" width="18.42578125" style="21" customWidth="1"/>
    <col min="10" max="10" width="16.85546875" style="1" customWidth="1"/>
    <col min="11" max="11" width="14" style="1" bestFit="1" customWidth="1"/>
    <col min="12" max="12" width="15.140625" style="65" customWidth="1"/>
    <col min="13" max="13" width="11.28515625" bestFit="1" customWidth="1"/>
    <col min="14" max="14" width="13.140625" bestFit="1" customWidth="1"/>
    <col min="15" max="15" width="11.140625" bestFit="1" customWidth="1"/>
    <col min="16" max="16" width="12" bestFit="1" customWidth="1"/>
    <col min="17" max="17" width="11.1406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144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7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  <c r="L3" s="66"/>
    </row>
    <row r="4" spans="1:17" x14ac:dyDescent="0.25">
      <c r="A4" s="41" t="s">
        <v>54</v>
      </c>
      <c r="B4" s="56" t="s">
        <v>124</v>
      </c>
      <c r="C4" s="41" t="s">
        <v>56</v>
      </c>
      <c r="D4" s="42"/>
      <c r="E4" s="43">
        <f>L4</f>
        <v>71542340.822905585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67">
        <v>71542340.822905585</v>
      </c>
    </row>
    <row r="5" spans="1:17" x14ac:dyDescent="0.25">
      <c r="A5" s="55" t="s">
        <v>28</v>
      </c>
      <c r="B5" s="55" t="s">
        <v>124</v>
      </c>
      <c r="C5" s="45" t="s">
        <v>58</v>
      </c>
      <c r="D5" s="46" t="s">
        <v>59</v>
      </c>
      <c r="E5" s="47"/>
      <c r="F5" s="47"/>
      <c r="G5" s="47"/>
      <c r="H5" s="47"/>
      <c r="I5" s="48">
        <v>44880</v>
      </c>
      <c r="J5" s="48">
        <v>44927</v>
      </c>
      <c r="K5" s="48" t="s">
        <v>57</v>
      </c>
      <c r="L5" s="67"/>
      <c r="M5" s="1" t="s">
        <v>28</v>
      </c>
      <c r="N5" s="21">
        <f>SUMIF($A$5:$A55,$M5,E$5:E55)</f>
        <v>-219983.17402902246</v>
      </c>
      <c r="O5" s="21">
        <f>SUMIF($A$5:$A55,$M5,F$5:F55)</f>
        <v>0</v>
      </c>
      <c r="P5" s="21">
        <f>SUMIF($A$5:$A55,$M5,G$5:G55)</f>
        <v>0</v>
      </c>
      <c r="Q5" s="21">
        <f>SUMIF($A$5:$A55,$M5,H$5:H55)</f>
        <v>0</v>
      </c>
    </row>
    <row r="6" spans="1:17" x14ac:dyDescent="0.25">
      <c r="A6" s="55" t="s">
        <v>28</v>
      </c>
      <c r="B6" s="55" t="s">
        <v>60</v>
      </c>
      <c r="C6" s="45" t="s">
        <v>61</v>
      </c>
      <c r="D6" s="46" t="s">
        <v>59</v>
      </c>
      <c r="E6" s="47"/>
      <c r="F6" s="47"/>
      <c r="G6" s="47"/>
      <c r="H6" s="47"/>
      <c r="I6" s="48">
        <v>44917</v>
      </c>
      <c r="J6" s="48">
        <v>44927</v>
      </c>
      <c r="K6" s="48" t="s">
        <v>57</v>
      </c>
      <c r="L6" s="67"/>
      <c r="M6" s="1" t="s">
        <v>29</v>
      </c>
      <c r="N6" s="21">
        <f>SUMIF($A$5:$A56,$M6,E$5:E56)</f>
        <v>0</v>
      </c>
      <c r="O6" s="21">
        <f>SUMIF($A$5:$A56,$M6,F$5:F56)</f>
        <v>1383137.5485311151</v>
      </c>
      <c r="P6" s="21">
        <f>SUMIF($A$5:$A56,$M6,G$5:G56)</f>
        <v>0</v>
      </c>
      <c r="Q6" s="21">
        <f>SUMIF($A$5:$A56,$M6,H$5:H56)</f>
        <v>0</v>
      </c>
    </row>
    <row r="7" spans="1:17" x14ac:dyDescent="0.25">
      <c r="A7" s="55" t="s">
        <v>28</v>
      </c>
      <c r="B7" s="55" t="s">
        <v>62</v>
      </c>
      <c r="C7" s="45" t="s">
        <v>63</v>
      </c>
      <c r="D7" s="46" t="s">
        <v>64</v>
      </c>
      <c r="E7" s="47">
        <f>L7-L4</f>
        <v>327294.05277130008</v>
      </c>
      <c r="F7" s="47"/>
      <c r="G7" s="47"/>
      <c r="H7" s="47"/>
      <c r="I7" s="48">
        <v>44974</v>
      </c>
      <c r="J7" s="48">
        <v>45004</v>
      </c>
      <c r="K7" s="48" t="s">
        <v>57</v>
      </c>
      <c r="L7" s="67">
        <v>71869634.875676885</v>
      </c>
      <c r="M7" s="1" t="s">
        <v>30</v>
      </c>
      <c r="N7" s="21">
        <f>SUMIF($A$5:$A56,$M7,E$5:E56)</f>
        <v>0</v>
      </c>
      <c r="O7" s="21">
        <f>SUMIF($A$5:$A56,$M7,F$5:F56)</f>
        <v>14300088.247249275</v>
      </c>
      <c r="P7" s="21">
        <f>SUMIF($A$5:$A56,$M7,G$5:G56)</f>
        <v>0</v>
      </c>
      <c r="Q7" s="21">
        <f>SUMIF($A$5:$A56,$M7,H$5:H56)</f>
        <v>0</v>
      </c>
    </row>
    <row r="8" spans="1:17" x14ac:dyDescent="0.25">
      <c r="A8" s="55" t="s">
        <v>28</v>
      </c>
      <c r="B8" s="55" t="s">
        <v>65</v>
      </c>
      <c r="C8" s="45" t="s">
        <v>66</v>
      </c>
      <c r="D8" s="46" t="s">
        <v>59</v>
      </c>
      <c r="E8" s="47"/>
      <c r="F8" s="47"/>
      <c r="G8" s="47"/>
      <c r="H8" s="47"/>
      <c r="I8" s="48">
        <v>45019</v>
      </c>
      <c r="J8" s="48">
        <v>45019</v>
      </c>
      <c r="K8" s="48" t="s">
        <v>57</v>
      </c>
      <c r="L8" s="67"/>
      <c r="M8" s="1" t="s">
        <v>31</v>
      </c>
      <c r="N8" s="21">
        <f>SUMIF($A$5:$A60,$M8,E$5:E60)</f>
        <v>0</v>
      </c>
      <c r="O8" s="21">
        <f>SUMIF($A$5:$A60,$M8,F$5:F60)</f>
        <v>0</v>
      </c>
      <c r="P8" s="21">
        <f>SUMIF($A$5:$A60,$M8,G$5:G60)</f>
        <v>9615358.0272343159</v>
      </c>
      <c r="Q8" s="21">
        <f>SUMIF($A$5:$A60,$M8,H$5:H60)</f>
        <v>7666652.1537357867</v>
      </c>
    </row>
    <row r="9" spans="1:17" x14ac:dyDescent="0.25">
      <c r="A9" s="55" t="s">
        <v>28</v>
      </c>
      <c r="B9" s="55" t="s">
        <v>67</v>
      </c>
      <c r="C9" s="45" t="s">
        <v>68</v>
      </c>
      <c r="D9" s="46" t="s">
        <v>59</v>
      </c>
      <c r="E9" s="47"/>
      <c r="F9" s="47"/>
      <c r="G9" s="47"/>
      <c r="H9" s="47"/>
      <c r="I9" s="48">
        <v>45086</v>
      </c>
      <c r="J9" s="48">
        <v>45116</v>
      </c>
      <c r="K9" s="48" t="s">
        <v>57</v>
      </c>
      <c r="L9" s="67"/>
    </row>
    <row r="10" spans="1:17" x14ac:dyDescent="0.25">
      <c r="A10" s="55" t="s">
        <v>28</v>
      </c>
      <c r="B10" s="55" t="s">
        <v>118</v>
      </c>
      <c r="C10" s="45" t="s">
        <v>70</v>
      </c>
      <c r="D10" s="46" t="s">
        <v>59</v>
      </c>
      <c r="E10" s="47"/>
      <c r="F10" s="47"/>
      <c r="G10" s="47"/>
      <c r="H10" s="47"/>
      <c r="I10" s="48">
        <v>45135</v>
      </c>
      <c r="J10" s="48">
        <v>45165</v>
      </c>
      <c r="K10" s="48" t="s">
        <v>57</v>
      </c>
      <c r="L10" s="67"/>
    </row>
    <row r="11" spans="1:17" x14ac:dyDescent="0.25">
      <c r="A11" s="55" t="s">
        <v>28</v>
      </c>
      <c r="B11" s="55" t="s">
        <v>71</v>
      </c>
      <c r="C11" s="45" t="s">
        <v>72</v>
      </c>
      <c r="D11" s="46" t="s">
        <v>64</v>
      </c>
      <c r="E11" s="47">
        <f>L11-L7</f>
        <v>-547277.22680032253</v>
      </c>
      <c r="F11" s="47"/>
      <c r="G11" s="47"/>
      <c r="H11" s="47"/>
      <c r="I11" s="48">
        <v>45138</v>
      </c>
      <c r="J11" s="48">
        <v>45138</v>
      </c>
      <c r="K11" s="48" t="s">
        <v>57</v>
      </c>
      <c r="L11" s="67">
        <v>71322357.648876563</v>
      </c>
    </row>
    <row r="12" spans="1:17" x14ac:dyDescent="0.25">
      <c r="A12" s="55" t="s">
        <v>29</v>
      </c>
      <c r="B12" s="55" t="s">
        <v>73</v>
      </c>
      <c r="C12" s="45" t="s">
        <v>74</v>
      </c>
      <c r="D12" s="46" t="s">
        <v>64</v>
      </c>
      <c r="E12" s="47"/>
      <c r="F12" s="47">
        <f>L12-L11</f>
        <v>1383137.5485311151</v>
      </c>
      <c r="G12" s="47"/>
      <c r="H12" s="47"/>
      <c r="I12" s="48">
        <v>45214</v>
      </c>
      <c r="J12" s="48">
        <v>45292</v>
      </c>
      <c r="K12" s="48" t="s">
        <v>57</v>
      </c>
      <c r="L12" s="67">
        <v>72705495.197407678</v>
      </c>
      <c r="M12" s="1"/>
    </row>
    <row r="13" spans="1:17" x14ac:dyDescent="0.25">
      <c r="A13" s="55" t="s">
        <v>29</v>
      </c>
      <c r="B13" s="55" t="s">
        <v>125</v>
      </c>
      <c r="C13" s="45" t="s">
        <v>76</v>
      </c>
      <c r="D13" s="46" t="s">
        <v>64</v>
      </c>
      <c r="E13" s="47"/>
      <c r="F13" s="47">
        <v>0</v>
      </c>
      <c r="G13" s="47"/>
      <c r="H13" s="47"/>
      <c r="I13" s="48">
        <v>45245</v>
      </c>
      <c r="J13" s="48">
        <v>45292</v>
      </c>
      <c r="K13" s="48" t="s">
        <v>57</v>
      </c>
      <c r="L13" s="58"/>
      <c r="M13" s="1"/>
    </row>
    <row r="14" spans="1:17" x14ac:dyDescent="0.25">
      <c r="A14" s="55" t="s">
        <v>29</v>
      </c>
      <c r="B14" s="55" t="s">
        <v>77</v>
      </c>
      <c r="C14" s="45" t="s">
        <v>61</v>
      </c>
      <c r="D14" s="46" t="s">
        <v>59</v>
      </c>
      <c r="E14" s="47"/>
      <c r="F14" s="47"/>
      <c r="G14" s="47"/>
      <c r="H14" s="47"/>
      <c r="I14" s="48">
        <v>45275</v>
      </c>
      <c r="J14" s="48">
        <v>45292</v>
      </c>
      <c r="K14" s="48" t="s">
        <v>57</v>
      </c>
      <c r="L14" s="67"/>
    </row>
    <row r="15" spans="1:17" x14ac:dyDescent="0.25">
      <c r="A15" s="55" t="s">
        <v>29</v>
      </c>
      <c r="B15" s="55" t="s">
        <v>78</v>
      </c>
      <c r="C15" s="45" t="s">
        <v>79</v>
      </c>
      <c r="D15" s="46" t="s">
        <v>64</v>
      </c>
      <c r="E15" s="47"/>
      <c r="F15" s="47">
        <v>0</v>
      </c>
      <c r="G15" s="47"/>
      <c r="H15" s="47"/>
      <c r="I15" s="48">
        <v>45278</v>
      </c>
      <c r="J15" s="48">
        <v>45292</v>
      </c>
      <c r="K15" s="48" t="s">
        <v>57</v>
      </c>
      <c r="L15" s="67"/>
    </row>
    <row r="16" spans="1:17" x14ac:dyDescent="0.25">
      <c r="A16" s="55" t="s">
        <v>29</v>
      </c>
      <c r="B16" s="55" t="s">
        <v>80</v>
      </c>
      <c r="C16" s="45" t="s">
        <v>81</v>
      </c>
      <c r="D16" s="46" t="s">
        <v>59</v>
      </c>
      <c r="E16" s="47"/>
      <c r="F16" s="47"/>
      <c r="G16" s="47"/>
      <c r="H16" s="47"/>
      <c r="I16" s="48">
        <v>45282</v>
      </c>
      <c r="J16" s="48">
        <v>45292</v>
      </c>
      <c r="K16" s="48" t="s">
        <v>57</v>
      </c>
    </row>
    <row r="17" spans="1:12" x14ac:dyDescent="0.25">
      <c r="A17" s="55" t="s">
        <v>29</v>
      </c>
      <c r="B17" s="55" t="s">
        <v>126</v>
      </c>
      <c r="C17" s="45" t="s">
        <v>127</v>
      </c>
      <c r="D17" s="46" t="s">
        <v>59</v>
      </c>
      <c r="E17" s="47"/>
      <c r="F17" s="47"/>
      <c r="G17" s="47"/>
      <c r="H17" s="47"/>
      <c r="I17" s="48">
        <v>45282</v>
      </c>
      <c r="J17" s="48">
        <v>45292</v>
      </c>
      <c r="K17" s="48" t="s">
        <v>57</v>
      </c>
      <c r="L17" s="67"/>
    </row>
    <row r="18" spans="1:12" x14ac:dyDescent="0.25">
      <c r="A18" s="55" t="s">
        <v>29</v>
      </c>
      <c r="B18" s="55" t="s">
        <v>120</v>
      </c>
      <c r="C18" s="45" t="s">
        <v>121</v>
      </c>
      <c r="D18" s="46" t="s">
        <v>59</v>
      </c>
      <c r="E18" s="47"/>
      <c r="F18" s="47"/>
      <c r="G18" s="47"/>
      <c r="H18" s="47"/>
      <c r="I18" s="48">
        <v>44760</v>
      </c>
      <c r="J18" s="48">
        <v>45292</v>
      </c>
      <c r="K18" s="48">
        <v>45291</v>
      </c>
      <c r="L18" s="67"/>
    </row>
    <row r="19" spans="1:12" x14ac:dyDescent="0.25">
      <c r="A19" s="55" t="s">
        <v>30</v>
      </c>
      <c r="B19" s="55" t="s">
        <v>86</v>
      </c>
      <c r="C19" s="45" t="s">
        <v>87</v>
      </c>
      <c r="D19" s="46" t="s">
        <v>64</v>
      </c>
      <c r="E19" s="47"/>
      <c r="F19" s="47">
        <f>L19-L12</f>
        <v>14300088.247249275</v>
      </c>
      <c r="G19" s="47"/>
      <c r="H19" s="47"/>
      <c r="I19" s="48"/>
      <c r="J19" s="48">
        <v>45292</v>
      </c>
      <c r="K19" s="48" t="s">
        <v>57</v>
      </c>
      <c r="L19" s="67">
        <v>87005583.444656953</v>
      </c>
    </row>
    <row r="20" spans="1:12" x14ac:dyDescent="0.25">
      <c r="A20" s="55" t="s">
        <v>31</v>
      </c>
      <c r="B20" s="55" t="s">
        <v>88</v>
      </c>
      <c r="C20" s="45" t="s">
        <v>89</v>
      </c>
      <c r="D20" s="46" t="s">
        <v>59</v>
      </c>
      <c r="E20" s="47"/>
      <c r="F20" s="47"/>
      <c r="G20" s="47"/>
      <c r="H20" s="47"/>
      <c r="I20" s="48"/>
      <c r="J20" s="48"/>
      <c r="K20" s="48"/>
    </row>
    <row r="21" spans="1:12" x14ac:dyDescent="0.25">
      <c r="A21" s="55" t="s">
        <v>31</v>
      </c>
      <c r="B21" s="55" t="s">
        <v>88</v>
      </c>
      <c r="C21" s="45" t="s">
        <v>90</v>
      </c>
      <c r="D21" s="46" t="s">
        <v>59</v>
      </c>
      <c r="E21" s="47"/>
      <c r="F21" s="47"/>
      <c r="G21" s="47"/>
      <c r="H21" s="47"/>
      <c r="I21" s="48"/>
      <c r="J21" s="48"/>
      <c r="K21" s="48"/>
    </row>
    <row r="22" spans="1:12" x14ac:dyDescent="0.25">
      <c r="A22" s="55" t="s">
        <v>31</v>
      </c>
      <c r="B22" s="55" t="s">
        <v>88</v>
      </c>
      <c r="C22" s="45" t="s">
        <v>91</v>
      </c>
      <c r="D22" s="46" t="s">
        <v>59</v>
      </c>
      <c r="E22" s="47"/>
      <c r="F22" s="47"/>
      <c r="G22" s="47"/>
      <c r="H22" s="47"/>
      <c r="I22" s="48"/>
      <c r="J22" s="48"/>
      <c r="K22" s="48"/>
      <c r="L22" s="67"/>
    </row>
    <row r="23" spans="1:12" x14ac:dyDescent="0.25">
      <c r="A23" s="55" t="s">
        <v>31</v>
      </c>
      <c r="B23" s="55" t="s">
        <v>86</v>
      </c>
      <c r="C23" s="45" t="s">
        <v>92</v>
      </c>
      <c r="D23" s="46" t="s">
        <v>64</v>
      </c>
      <c r="E23" s="47"/>
      <c r="F23" s="47"/>
      <c r="G23" s="47">
        <f>L23-L19</f>
        <v>9615358.0272343159</v>
      </c>
      <c r="H23" s="47"/>
      <c r="I23" s="48"/>
      <c r="J23" s="48">
        <v>45658</v>
      </c>
      <c r="K23" s="48"/>
      <c r="L23" s="67">
        <v>96620941.471891269</v>
      </c>
    </row>
    <row r="24" spans="1:12" x14ac:dyDescent="0.25">
      <c r="A24" s="55" t="s">
        <v>31</v>
      </c>
      <c r="B24" s="55" t="s">
        <v>88</v>
      </c>
      <c r="C24" s="45" t="s">
        <v>58</v>
      </c>
      <c r="D24" s="46" t="s">
        <v>59</v>
      </c>
      <c r="E24" s="47"/>
      <c r="F24" s="47"/>
      <c r="G24" s="47"/>
      <c r="H24" s="47"/>
      <c r="I24" s="48"/>
      <c r="J24" s="48"/>
      <c r="K24" s="48"/>
    </row>
    <row r="25" spans="1:12" x14ac:dyDescent="0.25">
      <c r="A25" s="55" t="s">
        <v>31</v>
      </c>
      <c r="B25" s="55" t="s">
        <v>88</v>
      </c>
      <c r="C25" s="45" t="s">
        <v>91</v>
      </c>
      <c r="D25" s="46" t="s">
        <v>64</v>
      </c>
      <c r="E25" s="47"/>
      <c r="F25" s="47"/>
      <c r="G25" s="47"/>
      <c r="H25" s="47"/>
      <c r="I25" s="48"/>
      <c r="J25" s="48"/>
      <c r="K25" s="48"/>
    </row>
    <row r="26" spans="1:12" x14ac:dyDescent="0.25">
      <c r="A26" s="55" t="s">
        <v>31</v>
      </c>
      <c r="B26" s="55" t="s">
        <v>86</v>
      </c>
      <c r="C26" s="45" t="s">
        <v>93</v>
      </c>
      <c r="D26" s="46" t="s">
        <v>64</v>
      </c>
      <c r="E26" s="47"/>
      <c r="F26" s="47"/>
      <c r="G26" s="47"/>
      <c r="H26" s="47">
        <f>L26-L23</f>
        <v>7666652.1537357867</v>
      </c>
      <c r="I26" s="48"/>
      <c r="J26" s="48">
        <v>46023</v>
      </c>
      <c r="K26" s="48"/>
      <c r="L26" s="67">
        <v>104287593.62562706</v>
      </c>
    </row>
    <row r="27" spans="1:12" x14ac:dyDescent="0.25">
      <c r="A27" s="55"/>
      <c r="B27" s="55"/>
      <c r="C27" s="45"/>
      <c r="D27" s="46"/>
      <c r="E27" s="47"/>
      <c r="F27" s="47"/>
      <c r="G27" s="47"/>
      <c r="H27" s="47"/>
      <c r="I27" s="48"/>
      <c r="J27" s="48"/>
      <c r="K27" s="48"/>
    </row>
    <row r="28" spans="1:12" x14ac:dyDescent="0.25">
      <c r="A28" s="55"/>
      <c r="B28" s="55"/>
      <c r="C28" s="45"/>
      <c r="D28" s="46"/>
      <c r="E28" s="47"/>
      <c r="F28" s="47"/>
      <c r="G28" s="47"/>
      <c r="H28" s="47"/>
      <c r="I28" s="48"/>
      <c r="J28" s="48"/>
      <c r="K28" s="48"/>
    </row>
    <row r="29" spans="1:12" x14ac:dyDescent="0.25">
      <c r="A29" s="45"/>
      <c r="B29" s="46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50" t="s">
        <v>94</v>
      </c>
      <c r="B56" s="50" t="s">
        <v>94</v>
      </c>
      <c r="C56" s="50" t="s">
        <v>94</v>
      </c>
      <c r="D56" s="50" t="s">
        <v>94</v>
      </c>
      <c r="E56" s="50"/>
      <c r="F56" s="50"/>
      <c r="G56" s="50"/>
      <c r="H56" s="50"/>
      <c r="I56" s="50"/>
      <c r="J56" s="50" t="s">
        <v>94</v>
      </c>
      <c r="K56" s="50" t="s">
        <v>94</v>
      </c>
    </row>
    <row r="57" spans="1:11" x14ac:dyDescent="0.25">
      <c r="D57" s="51" t="s">
        <v>95</v>
      </c>
      <c r="E57" s="21">
        <f>SUM(E5:E55)</f>
        <v>-219983.17402902246</v>
      </c>
      <c r="F57" s="21">
        <f t="shared" ref="F57:H57" si="0">SUM(F5:F55)</f>
        <v>15683225.795780391</v>
      </c>
      <c r="G57" s="21">
        <f t="shared" si="0"/>
        <v>9615358.0272343159</v>
      </c>
      <c r="H57" s="21">
        <f t="shared" si="0"/>
        <v>7666652.1537357867</v>
      </c>
    </row>
    <row r="58" spans="1:11" x14ac:dyDescent="0.25">
      <c r="D58" s="51"/>
      <c r="E58" s="29"/>
      <c r="F58" s="52"/>
      <c r="G58" s="53"/>
      <c r="H58" s="53"/>
    </row>
    <row r="59" spans="1:11" x14ac:dyDescent="0.25">
      <c r="C59" t="s">
        <v>96</v>
      </c>
      <c r="D59" s="54"/>
      <c r="E59" s="29"/>
      <c r="F59" s="29"/>
    </row>
    <row r="130" spans="11:11" x14ac:dyDescent="0.25">
      <c r="K130" s="1" t="s">
        <v>145</v>
      </c>
    </row>
  </sheetData>
  <mergeCells count="1">
    <mergeCell ref="E2:H2"/>
  </mergeCells>
  <pageMargins left="0.7" right="0.7" top="0.75" bottom="0.75" header="0.3" footer="0.3"/>
  <pageSetup scale="43" fitToHeight="0" orientation="landscape" r:id="rId1"/>
  <colBreaks count="1" manualBreakCount="1">
    <brk id="11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A806-F573-44B4-B907-76AA7B25B8C8}">
  <sheetPr>
    <tabColor theme="5" tint="0.39997558519241921"/>
  </sheetPr>
  <dimension ref="A1:Q59"/>
  <sheetViews>
    <sheetView view="pageBreakPreview" zoomScale="96" zoomScaleNormal="96" zoomScaleSheetLayoutView="96" workbookViewId="0">
      <selection activeCell="B15" sqref="B15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1" customWidth="1"/>
    <col min="5" max="5" width="13.42578125" style="21" bestFit="1" customWidth="1"/>
    <col min="6" max="6" width="12.28515625" style="21" bestFit="1" customWidth="1"/>
    <col min="7" max="7" width="12" style="21" bestFit="1" customWidth="1"/>
    <col min="8" max="8" width="12.28515625" style="21" bestFit="1" customWidth="1"/>
    <col min="9" max="9" width="14.140625" style="21" customWidth="1"/>
    <col min="10" max="10" width="17.7109375" style="1" customWidth="1"/>
    <col min="11" max="11" width="16.5703125" style="1" customWidth="1"/>
    <col min="12" max="12" width="13.42578125" bestFit="1" customWidth="1"/>
    <col min="13" max="13" width="12.7109375" bestFit="1" customWidth="1"/>
    <col min="14" max="15" width="12.28515625" bestFit="1" customWidth="1"/>
    <col min="16" max="16" width="12" bestFit="1" customWidth="1"/>
    <col min="17" max="17" width="12.285156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148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41" t="s">
        <v>55</v>
      </c>
      <c r="C4" s="41" t="s">
        <v>56</v>
      </c>
      <c r="D4" s="42"/>
      <c r="E4" s="43">
        <f>L4</f>
        <v>41721265.623601615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21">
        <v>41721265.623601615</v>
      </c>
    </row>
    <row r="5" spans="1:17" x14ac:dyDescent="0.25">
      <c r="A5" s="45" t="s">
        <v>28</v>
      </c>
      <c r="B5" s="45" t="s">
        <v>55</v>
      </c>
      <c r="C5" s="45" t="s">
        <v>58</v>
      </c>
      <c r="D5" s="46" t="s">
        <v>59</v>
      </c>
      <c r="E5" s="47"/>
      <c r="F5" s="47"/>
      <c r="G5" s="47"/>
      <c r="H5" s="47"/>
      <c r="I5" s="48">
        <v>44880</v>
      </c>
      <c r="J5" s="48">
        <v>44927</v>
      </c>
      <c r="K5" s="48" t="s">
        <v>57</v>
      </c>
      <c r="L5" s="21"/>
      <c r="M5" s="1" t="s">
        <v>28</v>
      </c>
      <c r="N5" s="21">
        <f>SUMIF($A$5:$A55,$M5,E$5:E55)</f>
        <v>-42430.853066533804</v>
      </c>
      <c r="O5" s="21">
        <f>SUMIF($A$5:$A55,$M5,F$5:F55)</f>
        <v>0</v>
      </c>
      <c r="P5" s="21">
        <f>SUMIF($A$5:$A55,$M5,G$5:G55)</f>
        <v>0</v>
      </c>
      <c r="Q5" s="21">
        <f>SUMIF($A$5:$A55,$M5,H$5:H55)</f>
        <v>0</v>
      </c>
    </row>
    <row r="6" spans="1:17" x14ac:dyDescent="0.25">
      <c r="A6" s="45" t="s">
        <v>28</v>
      </c>
      <c r="B6" s="45" t="s">
        <v>60</v>
      </c>
      <c r="C6" s="45" t="s">
        <v>61</v>
      </c>
      <c r="D6" s="46" t="s">
        <v>59</v>
      </c>
      <c r="E6" s="47"/>
      <c r="F6" s="47"/>
      <c r="G6" s="47"/>
      <c r="H6" s="47"/>
      <c r="I6" s="48">
        <v>44917</v>
      </c>
      <c r="J6" s="48">
        <v>44927</v>
      </c>
      <c r="K6" s="48" t="s">
        <v>57</v>
      </c>
      <c r="L6" s="21"/>
      <c r="M6" s="1" t="s">
        <v>29</v>
      </c>
      <c r="N6" s="21">
        <f>SUMIF($A$5:$A56,$M6,E$5:E56)</f>
        <v>0</v>
      </c>
      <c r="O6" s="21">
        <f>SUMIF($A$5:$A56,$M6,F$5:F56)</f>
        <v>526882.15073773265</v>
      </c>
      <c r="P6" s="21">
        <f>SUMIF($A$5:$A56,$M6,G$5:G56)</f>
        <v>0</v>
      </c>
      <c r="Q6" s="21">
        <f>SUMIF($A$5:$A56,$M6,H$5:H56)</f>
        <v>0</v>
      </c>
    </row>
    <row r="7" spans="1:17" x14ac:dyDescent="0.25">
      <c r="A7" s="45" t="s">
        <v>28</v>
      </c>
      <c r="B7" s="45" t="s">
        <v>62</v>
      </c>
      <c r="C7" s="45" t="s">
        <v>63</v>
      </c>
      <c r="D7" s="46" t="s">
        <v>64</v>
      </c>
      <c r="E7" s="47">
        <f>L7-L4</f>
        <v>168214.84830747545</v>
      </c>
      <c r="F7" s="47"/>
      <c r="G7" s="47"/>
      <c r="H7" s="47"/>
      <c r="I7" s="48">
        <v>44974</v>
      </c>
      <c r="J7" s="48">
        <v>45004</v>
      </c>
      <c r="K7" s="48" t="s">
        <v>57</v>
      </c>
      <c r="L7" s="21">
        <v>41889480.471909091</v>
      </c>
      <c r="M7" s="1" t="s">
        <v>30</v>
      </c>
      <c r="N7" s="21">
        <f>SUMIF($A$5:$A56,$M7,E$5:E56)</f>
        <v>0</v>
      </c>
      <c r="O7" s="21">
        <f>SUMIF($A$5:$A56,$M7,F$5:F56)</f>
        <v>-2187304.8738022074</v>
      </c>
      <c r="P7" s="21">
        <f>SUMIF($A$5:$A56,$M7,G$5:G56)</f>
        <v>0</v>
      </c>
      <c r="Q7" s="21">
        <f>SUMIF($A$5:$A56,$M7,H$5:H56)</f>
        <v>0</v>
      </c>
    </row>
    <row r="8" spans="1:17" x14ac:dyDescent="0.25">
      <c r="A8" s="45" t="s">
        <v>28</v>
      </c>
      <c r="B8" s="45" t="s">
        <v>65</v>
      </c>
      <c r="C8" s="45" t="s">
        <v>66</v>
      </c>
      <c r="D8" s="46" t="s">
        <v>59</v>
      </c>
      <c r="E8" s="47"/>
      <c r="F8" s="47"/>
      <c r="G8" s="47"/>
      <c r="H8" s="47"/>
      <c r="I8" s="48">
        <v>45019</v>
      </c>
      <c r="J8" s="48">
        <v>45019</v>
      </c>
      <c r="K8" s="48" t="s">
        <v>57</v>
      </c>
      <c r="L8" s="21"/>
      <c r="M8" s="1" t="s">
        <v>31</v>
      </c>
      <c r="N8" s="21">
        <f>SUMIF($A$5:$A60,$M8,E$5:E60)</f>
        <v>0</v>
      </c>
      <c r="O8" s="21">
        <f>SUMIF($A$5:$A60,$M8,F$5:F60)</f>
        <v>0</v>
      </c>
      <c r="P8" s="21">
        <f>SUMIF($A$5:$A60,$M8,G$5:G60)</f>
        <v>2035552.3505382538</v>
      </c>
      <c r="Q8" s="21">
        <f>SUMIF($A$5:$A60,$M8,H$5:H60)</f>
        <v>2109829.5294598192</v>
      </c>
    </row>
    <row r="9" spans="1:17" x14ac:dyDescent="0.25">
      <c r="A9" s="45" t="s">
        <v>28</v>
      </c>
      <c r="B9" s="45" t="s">
        <v>67</v>
      </c>
      <c r="C9" s="45" t="s">
        <v>68</v>
      </c>
      <c r="D9" s="46" t="s">
        <v>59</v>
      </c>
      <c r="E9" s="47"/>
      <c r="F9" s="47"/>
      <c r="G9" s="47"/>
      <c r="H9" s="47"/>
      <c r="I9" s="48">
        <v>45086</v>
      </c>
      <c r="J9" s="48">
        <v>45116</v>
      </c>
      <c r="K9" s="48" t="s">
        <v>57</v>
      </c>
      <c r="L9" s="21"/>
    </row>
    <row r="10" spans="1:17" x14ac:dyDescent="0.25">
      <c r="A10" s="45" t="s">
        <v>28</v>
      </c>
      <c r="B10" s="45" t="s">
        <v>69</v>
      </c>
      <c r="C10" s="45" t="s">
        <v>70</v>
      </c>
      <c r="D10" s="46" t="s">
        <v>59</v>
      </c>
      <c r="E10" s="47"/>
      <c r="F10" s="47"/>
      <c r="G10" s="47"/>
      <c r="H10" s="47"/>
      <c r="I10" s="48">
        <v>45135</v>
      </c>
      <c r="J10" s="48">
        <v>45165</v>
      </c>
      <c r="K10" s="48" t="s">
        <v>57</v>
      </c>
      <c r="L10" s="21"/>
    </row>
    <row r="11" spans="1:17" x14ac:dyDescent="0.25">
      <c r="A11" s="45" t="s">
        <v>28</v>
      </c>
      <c r="B11" s="45" t="s">
        <v>71</v>
      </c>
      <c r="C11" s="45" t="s">
        <v>72</v>
      </c>
      <c r="D11" s="46" t="s">
        <v>64</v>
      </c>
      <c r="E11" s="47">
        <f>L11-L7</f>
        <v>-210645.70137400925</v>
      </c>
      <c r="F11" s="47"/>
      <c r="G11" s="47"/>
      <c r="H11" s="47"/>
      <c r="I11" s="48">
        <v>45138</v>
      </c>
      <c r="J11" s="48">
        <v>45138</v>
      </c>
      <c r="K11" s="48" t="s">
        <v>57</v>
      </c>
      <c r="L11" s="21">
        <v>41678834.770535082</v>
      </c>
    </row>
    <row r="12" spans="1:17" x14ac:dyDescent="0.25">
      <c r="A12" s="45" t="s">
        <v>29</v>
      </c>
      <c r="B12" s="45" t="s">
        <v>73</v>
      </c>
      <c r="C12" s="45" t="s">
        <v>74</v>
      </c>
      <c r="D12" s="46" t="s">
        <v>64</v>
      </c>
      <c r="E12" s="47"/>
      <c r="F12" s="47">
        <f>L12-L11</f>
        <v>526882.15073773265</v>
      </c>
      <c r="G12" s="47"/>
      <c r="H12" s="47"/>
      <c r="I12" s="48">
        <v>45214</v>
      </c>
      <c r="J12" s="48">
        <v>45292</v>
      </c>
      <c r="K12" s="48" t="s">
        <v>57</v>
      </c>
      <c r="L12" s="21">
        <v>42205716.921272814</v>
      </c>
      <c r="M12" s="1"/>
    </row>
    <row r="13" spans="1:17" x14ac:dyDescent="0.25">
      <c r="A13" s="45" t="s">
        <v>29</v>
      </c>
      <c r="B13" s="45" t="s">
        <v>75</v>
      </c>
      <c r="C13" s="45" t="s">
        <v>76</v>
      </c>
      <c r="D13" s="46" t="s">
        <v>64</v>
      </c>
      <c r="E13" s="47"/>
      <c r="F13" s="47">
        <v>0</v>
      </c>
      <c r="G13" s="47"/>
      <c r="H13" s="47"/>
      <c r="I13" s="48">
        <v>45245</v>
      </c>
      <c r="J13" s="48">
        <v>45292</v>
      </c>
      <c r="K13" s="48" t="s">
        <v>57</v>
      </c>
      <c r="L13" s="21"/>
      <c r="M13" s="1"/>
    </row>
    <row r="14" spans="1:17" x14ac:dyDescent="0.25">
      <c r="A14" s="45" t="s">
        <v>29</v>
      </c>
      <c r="B14" s="45" t="s">
        <v>77</v>
      </c>
      <c r="C14" s="45" t="s">
        <v>61</v>
      </c>
      <c r="D14" s="46" t="s">
        <v>59</v>
      </c>
      <c r="E14" s="47"/>
      <c r="F14" s="47"/>
      <c r="G14" s="47"/>
      <c r="H14" s="47"/>
      <c r="I14" s="48">
        <v>45275</v>
      </c>
      <c r="J14" s="48">
        <v>45292</v>
      </c>
      <c r="K14" s="48" t="s">
        <v>57</v>
      </c>
      <c r="L14" s="21"/>
      <c r="M14" s="1"/>
    </row>
    <row r="15" spans="1:17" x14ac:dyDescent="0.25">
      <c r="A15" s="45" t="s">
        <v>29</v>
      </c>
      <c r="B15" s="45" t="s">
        <v>78</v>
      </c>
      <c r="C15" s="45" t="s">
        <v>79</v>
      </c>
      <c r="D15" s="46" t="s">
        <v>64</v>
      </c>
      <c r="E15" s="47"/>
      <c r="F15" s="47">
        <v>0</v>
      </c>
      <c r="G15" s="47"/>
      <c r="H15" s="47"/>
      <c r="I15" s="48">
        <v>45278</v>
      </c>
      <c r="J15" s="48">
        <v>45292</v>
      </c>
      <c r="K15" s="48" t="s">
        <v>57</v>
      </c>
    </row>
    <row r="16" spans="1:17" x14ac:dyDescent="0.25">
      <c r="A16" s="45" t="s">
        <v>29</v>
      </c>
      <c r="B16" s="45" t="s">
        <v>80</v>
      </c>
      <c r="C16" s="45" t="s">
        <v>81</v>
      </c>
      <c r="D16" s="46" t="s">
        <v>59</v>
      </c>
      <c r="E16" s="47"/>
      <c r="F16" s="47"/>
      <c r="G16" s="47"/>
      <c r="H16" s="47"/>
      <c r="I16" s="48">
        <v>45282</v>
      </c>
      <c r="J16" s="48">
        <v>45292</v>
      </c>
      <c r="K16" s="48" t="s">
        <v>57</v>
      </c>
      <c r="L16" s="21"/>
    </row>
    <row r="17" spans="1:12" x14ac:dyDescent="0.25">
      <c r="A17" s="45" t="s">
        <v>29</v>
      </c>
      <c r="B17" s="45" t="s">
        <v>82</v>
      </c>
      <c r="C17" s="45" t="s">
        <v>83</v>
      </c>
      <c r="D17" s="46" t="s">
        <v>59</v>
      </c>
      <c r="E17" s="47"/>
      <c r="F17" s="47"/>
      <c r="G17" s="47"/>
      <c r="H17" s="47"/>
      <c r="I17" s="48">
        <v>45282</v>
      </c>
      <c r="J17" s="48">
        <v>45292</v>
      </c>
      <c r="K17" s="48" t="s">
        <v>57</v>
      </c>
      <c r="L17" s="21"/>
    </row>
    <row r="18" spans="1:12" x14ac:dyDescent="0.25">
      <c r="A18" s="45" t="s">
        <v>29</v>
      </c>
      <c r="B18" s="45" t="s">
        <v>84</v>
      </c>
      <c r="C18" s="45" t="s">
        <v>85</v>
      </c>
      <c r="D18" s="46" t="s">
        <v>59</v>
      </c>
      <c r="E18" s="47"/>
      <c r="F18" s="47"/>
      <c r="G18" s="47"/>
      <c r="H18" s="47"/>
      <c r="I18" s="48">
        <v>44760</v>
      </c>
      <c r="J18" s="48">
        <v>45292</v>
      </c>
      <c r="K18" s="48">
        <v>45291</v>
      </c>
      <c r="L18" s="21"/>
    </row>
    <row r="19" spans="1:12" x14ac:dyDescent="0.25">
      <c r="A19" s="45" t="s">
        <v>30</v>
      </c>
      <c r="B19" s="45" t="s">
        <v>86</v>
      </c>
      <c r="C19" s="45" t="s">
        <v>87</v>
      </c>
      <c r="D19" s="46" t="s">
        <v>64</v>
      </c>
      <c r="E19" s="47"/>
      <c r="F19" s="47">
        <f>L19-L12</f>
        <v>-2187304.8738022074</v>
      </c>
      <c r="G19" s="47"/>
      <c r="H19" s="47"/>
      <c r="I19" s="48"/>
      <c r="J19" s="48">
        <v>45292</v>
      </c>
      <c r="K19" s="48" t="s">
        <v>57</v>
      </c>
      <c r="L19" s="21">
        <v>40018412.047470607</v>
      </c>
    </row>
    <row r="20" spans="1:12" x14ac:dyDescent="0.25">
      <c r="A20" s="45" t="s">
        <v>31</v>
      </c>
      <c r="B20" s="45" t="s">
        <v>88</v>
      </c>
      <c r="C20" s="45" t="s">
        <v>89</v>
      </c>
      <c r="D20" s="46" t="s">
        <v>59</v>
      </c>
      <c r="E20" s="47"/>
      <c r="F20" s="47"/>
      <c r="G20" s="47"/>
      <c r="H20" s="47"/>
      <c r="I20" s="48"/>
      <c r="J20" s="48"/>
      <c r="K20" s="48"/>
    </row>
    <row r="21" spans="1:12" x14ac:dyDescent="0.25">
      <c r="A21" s="45" t="s">
        <v>31</v>
      </c>
      <c r="B21" s="45" t="s">
        <v>88</v>
      </c>
      <c r="C21" s="45" t="s">
        <v>90</v>
      </c>
      <c r="D21" s="46" t="s">
        <v>59</v>
      </c>
      <c r="E21" s="47"/>
      <c r="F21" s="47"/>
      <c r="G21" s="47"/>
      <c r="H21" s="47"/>
      <c r="I21" s="48"/>
      <c r="J21" s="48"/>
      <c r="K21" s="48"/>
    </row>
    <row r="22" spans="1:12" x14ac:dyDescent="0.25">
      <c r="A22" s="45" t="s">
        <v>31</v>
      </c>
      <c r="B22" s="45" t="s">
        <v>88</v>
      </c>
      <c r="C22" s="45" t="s">
        <v>91</v>
      </c>
      <c r="D22" s="46" t="s">
        <v>64</v>
      </c>
      <c r="E22" s="47"/>
      <c r="F22" s="47"/>
      <c r="G22" s="47"/>
      <c r="H22" s="47"/>
      <c r="I22" s="48"/>
      <c r="J22" s="48"/>
      <c r="K22" s="48"/>
      <c r="L22" s="21"/>
    </row>
    <row r="23" spans="1:12" x14ac:dyDescent="0.25">
      <c r="A23" s="45" t="s">
        <v>31</v>
      </c>
      <c r="B23" s="45" t="s">
        <v>86</v>
      </c>
      <c r="C23" s="45" t="s">
        <v>92</v>
      </c>
      <c r="D23" s="46" t="s">
        <v>64</v>
      </c>
      <c r="E23" s="47"/>
      <c r="F23" s="47"/>
      <c r="G23" s="47">
        <f>L23-L19</f>
        <v>2035552.3505382538</v>
      </c>
      <c r="H23" s="47"/>
      <c r="I23" s="48"/>
      <c r="J23" s="48">
        <v>45658</v>
      </c>
      <c r="K23" s="48"/>
      <c r="L23" s="21">
        <v>42053964.398008861</v>
      </c>
    </row>
    <row r="24" spans="1:12" x14ac:dyDescent="0.25">
      <c r="A24" s="45" t="s">
        <v>31</v>
      </c>
      <c r="B24" s="45" t="s">
        <v>88</v>
      </c>
      <c r="C24" s="45" t="s">
        <v>58</v>
      </c>
      <c r="D24" s="46" t="s">
        <v>59</v>
      </c>
      <c r="E24" s="47"/>
      <c r="F24" s="47"/>
      <c r="G24" s="47"/>
      <c r="H24" s="47"/>
      <c r="I24" s="48"/>
      <c r="J24" s="48"/>
      <c r="K24" s="48"/>
    </row>
    <row r="25" spans="1:12" x14ac:dyDescent="0.25">
      <c r="A25" s="45" t="s">
        <v>31</v>
      </c>
      <c r="B25" s="45" t="s">
        <v>88</v>
      </c>
      <c r="C25" s="45" t="s">
        <v>91</v>
      </c>
      <c r="D25" s="46" t="s">
        <v>64</v>
      </c>
      <c r="E25" s="47"/>
      <c r="F25" s="47"/>
      <c r="G25" s="47"/>
      <c r="H25" s="47"/>
      <c r="I25" s="48"/>
      <c r="J25" s="48"/>
      <c r="K25" s="48"/>
    </row>
    <row r="26" spans="1:12" x14ac:dyDescent="0.25">
      <c r="A26" s="45" t="s">
        <v>31</v>
      </c>
      <c r="B26" s="45" t="s">
        <v>86</v>
      </c>
      <c r="C26" s="45" t="s">
        <v>93</v>
      </c>
      <c r="D26" s="46" t="s">
        <v>64</v>
      </c>
      <c r="E26" s="47"/>
      <c r="F26" s="47"/>
      <c r="G26" s="47"/>
      <c r="H26" s="47">
        <f>L26-L23</f>
        <v>2109829.5294598192</v>
      </c>
      <c r="I26" s="48"/>
      <c r="J26" s="48">
        <v>46023</v>
      </c>
      <c r="K26" s="48"/>
      <c r="L26" s="21">
        <v>44163793.92746868</v>
      </c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8"/>
      <c r="J27" s="48"/>
      <c r="K27" s="48"/>
      <c r="L27" s="21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8"/>
      <c r="J28" s="48"/>
      <c r="K28" s="48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50" t="s">
        <v>94</v>
      </c>
      <c r="B56" s="50" t="s">
        <v>94</v>
      </c>
      <c r="C56" s="50" t="s">
        <v>94</v>
      </c>
      <c r="D56" s="50" t="s">
        <v>94</v>
      </c>
      <c r="E56" s="50"/>
      <c r="F56" s="50"/>
      <c r="G56" s="50"/>
      <c r="H56" s="50"/>
      <c r="I56" s="50"/>
      <c r="J56" s="50" t="s">
        <v>94</v>
      </c>
      <c r="K56" s="50" t="s">
        <v>94</v>
      </c>
    </row>
    <row r="57" spans="1:11" x14ac:dyDescent="0.25">
      <c r="D57" s="51" t="s">
        <v>95</v>
      </c>
      <c r="E57" s="21">
        <f>SUM(E5:E55)</f>
        <v>-42430.853066533804</v>
      </c>
      <c r="F57" s="21">
        <f>SUM(F5:F55)</f>
        <v>-1660422.7230644748</v>
      </c>
      <c r="G57" s="21">
        <f>SUM(G5:G55)</f>
        <v>2035552.3505382538</v>
      </c>
      <c r="H57" s="21">
        <f>SUM(H5:H55)</f>
        <v>2109829.5294598192</v>
      </c>
    </row>
    <row r="58" spans="1:11" x14ac:dyDescent="0.25">
      <c r="D58" s="51"/>
      <c r="E58" s="29"/>
      <c r="F58" s="52"/>
      <c r="G58" s="53"/>
      <c r="H58" s="53"/>
    </row>
    <row r="59" spans="1:11" x14ac:dyDescent="0.25">
      <c r="C59" t="s">
        <v>96</v>
      </c>
      <c r="D59" s="54"/>
      <c r="E59" s="29"/>
      <c r="F59" s="29"/>
    </row>
  </sheetData>
  <mergeCells count="1">
    <mergeCell ref="E2:H2"/>
  </mergeCells>
  <pageMargins left="0.7" right="0.7" top="0.75" bottom="0.75" header="0.3" footer="0.3"/>
  <pageSetup scale="4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28AA1-E000-4497-844F-E4F793C64D94}">
  <sheetPr codeName="Sheet15">
    <tabColor theme="5" tint="0.39997558519241921"/>
  </sheetPr>
  <dimension ref="A1:Q60"/>
  <sheetViews>
    <sheetView view="pageBreakPreview" zoomScale="96" zoomScaleNormal="96" zoomScaleSheetLayoutView="96" workbookViewId="0">
      <selection activeCell="A3" sqref="A3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1" customWidth="1"/>
    <col min="5" max="5" width="12.28515625" style="21" customWidth="1"/>
    <col min="6" max="6" width="11.85546875" style="21" customWidth="1"/>
    <col min="7" max="7" width="12.28515625" style="21" customWidth="1"/>
    <col min="8" max="8" width="11.28515625" style="21" customWidth="1"/>
    <col min="9" max="9" width="14.140625" style="21" customWidth="1"/>
    <col min="10" max="10" width="17.7109375" style="1" bestFit="1" customWidth="1"/>
    <col min="11" max="11" width="16.28515625" style="1" customWidth="1"/>
    <col min="12" max="12" width="13.42578125" bestFit="1" customWidth="1"/>
    <col min="13" max="13" width="12.7109375" bestFit="1" customWidth="1"/>
    <col min="14" max="14" width="12.28515625" bestFit="1" customWidth="1"/>
    <col min="15" max="15" width="11.85546875" bestFit="1" customWidth="1"/>
    <col min="16" max="16" width="12.28515625" bestFit="1" customWidth="1"/>
    <col min="17" max="17" width="11.285156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146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41" t="s">
        <v>55</v>
      </c>
      <c r="C4" s="41" t="s">
        <v>56</v>
      </c>
      <c r="D4" s="41"/>
      <c r="E4" s="43">
        <f>L4</f>
        <v>25157217.109362911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21">
        <v>25157217.109362911</v>
      </c>
    </row>
    <row r="5" spans="1:17" x14ac:dyDescent="0.25">
      <c r="A5" s="45" t="s">
        <v>28</v>
      </c>
      <c r="B5" s="45" t="s">
        <v>55</v>
      </c>
      <c r="C5" s="45" t="s">
        <v>58</v>
      </c>
      <c r="D5" s="46" t="s">
        <v>59</v>
      </c>
      <c r="E5" s="47"/>
      <c r="F5" s="47"/>
      <c r="G5" s="47"/>
      <c r="H5" s="47"/>
      <c r="I5" s="48">
        <v>44880</v>
      </c>
      <c r="J5" s="48">
        <v>44927</v>
      </c>
      <c r="K5" s="48" t="s">
        <v>57</v>
      </c>
      <c r="L5" s="21"/>
      <c r="M5" s="1" t="s">
        <v>28</v>
      </c>
      <c r="N5" s="21">
        <f>SUMIF($A$5:$A56,$M5,E$5:E56)</f>
        <v>-25585.086328882724</v>
      </c>
      <c r="O5" s="21">
        <f>SUMIF($A$5:$A56,$M5,F$5:F56)</f>
        <v>0</v>
      </c>
      <c r="P5" s="21">
        <f>SUMIF($A$5:$A56,$M5,G$5:G56)</f>
        <v>0</v>
      </c>
      <c r="Q5" s="21">
        <f>SUMIF($A$5:$A56,$M5,H$5:H56)</f>
        <v>0</v>
      </c>
    </row>
    <row r="6" spans="1:17" x14ac:dyDescent="0.25">
      <c r="A6" s="45" t="s">
        <v>28</v>
      </c>
      <c r="B6" s="45" t="s">
        <v>60</v>
      </c>
      <c r="C6" s="45" t="s">
        <v>61</v>
      </c>
      <c r="D6" s="46" t="s">
        <v>59</v>
      </c>
      <c r="E6" s="47"/>
      <c r="F6" s="47"/>
      <c r="G6" s="47"/>
      <c r="H6" s="47"/>
      <c r="I6" s="48">
        <v>44917</v>
      </c>
      <c r="J6" s="48">
        <v>44927</v>
      </c>
      <c r="K6" s="48" t="s">
        <v>57</v>
      </c>
      <c r="L6" s="21"/>
      <c r="M6" s="1" t="s">
        <v>29</v>
      </c>
      <c r="N6" s="21">
        <f>SUMIF($A$5:$A57,$M6,E$5:E57)</f>
        <v>0</v>
      </c>
      <c r="O6" s="21">
        <f>SUMIF($A$5:$A57,$M6,F$5:F57)</f>
        <v>317701.02030795068</v>
      </c>
      <c r="P6" s="21">
        <f>SUMIF($A$5:$A57,$M6,G$5:G57)</f>
        <v>0</v>
      </c>
      <c r="Q6" s="21">
        <f>SUMIF($A$5:$A57,$M6,H$5:H57)</f>
        <v>0</v>
      </c>
    </row>
    <row r="7" spans="1:17" x14ac:dyDescent="0.25">
      <c r="A7" s="45" t="s">
        <v>28</v>
      </c>
      <c r="B7" s="45" t="s">
        <v>62</v>
      </c>
      <c r="C7" s="45" t="s">
        <v>63</v>
      </c>
      <c r="D7" s="46" t="s">
        <v>64</v>
      </c>
      <c r="E7" s="47">
        <f>L7-L4</f>
        <v>101430.70677836239</v>
      </c>
      <c r="F7" s="47"/>
      <c r="G7" s="47"/>
      <c r="H7" s="47"/>
      <c r="I7" s="48">
        <v>44974</v>
      </c>
      <c r="J7" s="48">
        <v>45004</v>
      </c>
      <c r="K7" s="48" t="s">
        <v>57</v>
      </c>
      <c r="L7" s="21">
        <v>25258647.816141274</v>
      </c>
      <c r="M7" s="1" t="s">
        <v>30</v>
      </c>
      <c r="N7" s="21">
        <f>SUMIF($A$5:$A57,$M7,E$5:E57)</f>
        <v>0</v>
      </c>
      <c r="O7" s="21">
        <f>SUMIF($A$5:$A57,$M7,F$5:F57)</f>
        <v>2541971.1283388808</v>
      </c>
      <c r="P7" s="21">
        <f>SUMIF($A$5:$A57,$M7,G$5:G57)</f>
        <v>0</v>
      </c>
      <c r="Q7" s="21">
        <f>SUMIF($A$5:$A57,$M7,H$5:H57)</f>
        <v>0</v>
      </c>
    </row>
    <row r="8" spans="1:17" x14ac:dyDescent="0.25">
      <c r="A8" s="45" t="s">
        <v>28</v>
      </c>
      <c r="B8" s="45" t="s">
        <v>65</v>
      </c>
      <c r="C8" s="45" t="s">
        <v>66</v>
      </c>
      <c r="D8" s="46" t="s">
        <v>59</v>
      </c>
      <c r="E8" s="47"/>
      <c r="F8" s="47"/>
      <c r="G8" s="47"/>
      <c r="H8" s="47"/>
      <c r="I8" s="48">
        <v>45019</v>
      </c>
      <c r="J8" s="48">
        <v>45019</v>
      </c>
      <c r="K8" s="48" t="s">
        <v>57</v>
      </c>
      <c r="L8" s="21"/>
      <c r="M8" s="1" t="s">
        <v>31</v>
      </c>
      <c r="N8" s="21">
        <f>SUMIF($A$5:$A61,$M8,E$5:E61)</f>
        <v>0</v>
      </c>
      <c r="O8" s="21">
        <f>SUMIF($A$5:$A61,$M8,F$5:F61)</f>
        <v>0</v>
      </c>
      <c r="P8" s="21">
        <f>SUMIF($A$5:$A61,$M8,G$5:G61)</f>
        <v>1794159.0488577895</v>
      </c>
      <c r="Q8" s="21">
        <f>SUMIF($A$5:$A61,$M8,H$5:H61)</f>
        <v>0</v>
      </c>
    </row>
    <row r="9" spans="1:17" x14ac:dyDescent="0.25">
      <c r="A9" s="45" t="s">
        <v>28</v>
      </c>
      <c r="B9" s="45" t="s">
        <v>67</v>
      </c>
      <c r="C9" s="45" t="s">
        <v>68</v>
      </c>
      <c r="D9" s="46" t="s">
        <v>59</v>
      </c>
      <c r="E9" s="47"/>
      <c r="F9" s="47"/>
      <c r="G9" s="47"/>
      <c r="H9" s="47"/>
      <c r="I9" s="48">
        <v>45086</v>
      </c>
      <c r="J9" s="48">
        <v>45116</v>
      </c>
      <c r="K9" s="48" t="s">
        <v>57</v>
      </c>
      <c r="L9" s="21"/>
    </row>
    <row r="10" spans="1:17" x14ac:dyDescent="0.25">
      <c r="A10" s="45" t="s">
        <v>28</v>
      </c>
      <c r="B10" s="45" t="s">
        <v>69</v>
      </c>
      <c r="C10" s="45" t="s">
        <v>70</v>
      </c>
      <c r="D10" s="46" t="s">
        <v>59</v>
      </c>
      <c r="E10" s="47"/>
      <c r="F10" s="47"/>
      <c r="G10" s="47"/>
      <c r="H10" s="47"/>
      <c r="I10" s="48">
        <v>45135</v>
      </c>
      <c r="J10" s="48">
        <v>45165</v>
      </c>
      <c r="K10" s="48" t="s">
        <v>57</v>
      </c>
      <c r="L10" s="21"/>
    </row>
    <row r="11" spans="1:17" x14ac:dyDescent="0.25">
      <c r="A11" s="45" t="s">
        <v>28</v>
      </c>
      <c r="B11" s="45" t="s">
        <v>71</v>
      </c>
      <c r="C11" s="45" t="s">
        <v>147</v>
      </c>
      <c r="D11" s="46" t="s">
        <v>64</v>
      </c>
      <c r="E11" s="47">
        <f>L11-L7</f>
        <v>-127015.79310724512</v>
      </c>
      <c r="F11" s="47"/>
      <c r="G11" s="47"/>
      <c r="H11" s="47"/>
      <c r="I11" s="48">
        <v>45138</v>
      </c>
      <c r="J11" s="48">
        <v>45138</v>
      </c>
      <c r="K11" s="48" t="s">
        <v>57</v>
      </c>
      <c r="L11" s="21">
        <v>25131632.023034029</v>
      </c>
    </row>
    <row r="12" spans="1:17" x14ac:dyDescent="0.25">
      <c r="A12" s="45" t="s">
        <v>29</v>
      </c>
      <c r="B12" s="45" t="s">
        <v>73</v>
      </c>
      <c r="C12" s="45" t="s">
        <v>101</v>
      </c>
      <c r="D12" s="46" t="s">
        <v>64</v>
      </c>
      <c r="E12" s="47"/>
      <c r="F12" s="47">
        <f>L12-L11</f>
        <v>317701.02030795068</v>
      </c>
      <c r="G12" s="47"/>
      <c r="H12" s="47"/>
      <c r="I12" s="48">
        <v>45214</v>
      </c>
      <c r="J12" s="48">
        <v>45292</v>
      </c>
      <c r="K12" s="48" t="s">
        <v>57</v>
      </c>
      <c r="L12" s="21">
        <v>25449333.043341979</v>
      </c>
      <c r="M12" s="1"/>
    </row>
    <row r="13" spans="1:17" x14ac:dyDescent="0.25">
      <c r="A13" s="45" t="s">
        <v>29</v>
      </c>
      <c r="B13" s="45" t="s">
        <v>75</v>
      </c>
      <c r="C13" s="45" t="s">
        <v>76</v>
      </c>
      <c r="D13" s="46" t="s">
        <v>64</v>
      </c>
      <c r="E13" s="47"/>
      <c r="F13" s="47">
        <v>0</v>
      </c>
      <c r="G13" s="47"/>
      <c r="H13" s="47"/>
      <c r="I13" s="48">
        <v>45245</v>
      </c>
      <c r="J13" s="48">
        <v>45292</v>
      </c>
      <c r="K13" s="48" t="s">
        <v>57</v>
      </c>
      <c r="L13" s="21"/>
      <c r="M13" s="1"/>
    </row>
    <row r="14" spans="1:17" x14ac:dyDescent="0.25">
      <c r="A14" s="45" t="s">
        <v>29</v>
      </c>
      <c r="B14" s="45" t="s">
        <v>77</v>
      </c>
      <c r="C14" s="45" t="s">
        <v>61</v>
      </c>
      <c r="D14" s="46" t="s">
        <v>59</v>
      </c>
      <c r="E14" s="47"/>
      <c r="F14" s="47"/>
      <c r="G14" s="47"/>
      <c r="H14" s="47"/>
      <c r="I14" s="48">
        <v>45275</v>
      </c>
      <c r="J14" s="48">
        <v>45292</v>
      </c>
      <c r="K14" s="48" t="s">
        <v>57</v>
      </c>
      <c r="L14" s="21"/>
      <c r="M14" s="1"/>
    </row>
    <row r="15" spans="1:17" x14ac:dyDescent="0.25">
      <c r="A15" s="45" t="s">
        <v>29</v>
      </c>
      <c r="B15" s="45" t="s">
        <v>78</v>
      </c>
      <c r="C15" s="45" t="s">
        <v>79</v>
      </c>
      <c r="D15" s="46" t="s">
        <v>64</v>
      </c>
      <c r="E15" s="47"/>
      <c r="F15" s="47">
        <v>0</v>
      </c>
      <c r="G15" s="47"/>
      <c r="H15" s="47"/>
      <c r="I15" s="48">
        <v>45278</v>
      </c>
      <c r="J15" s="48">
        <v>45292</v>
      </c>
      <c r="K15" s="48" t="s">
        <v>57</v>
      </c>
      <c r="L15" s="21"/>
    </row>
    <row r="16" spans="1:17" x14ac:dyDescent="0.25">
      <c r="A16" s="45" t="s">
        <v>29</v>
      </c>
      <c r="B16" s="45" t="s">
        <v>80</v>
      </c>
      <c r="C16" s="45" t="s">
        <v>81</v>
      </c>
      <c r="D16" s="46" t="s">
        <v>59</v>
      </c>
      <c r="E16" s="47"/>
      <c r="F16" s="47"/>
      <c r="G16" s="47"/>
      <c r="H16" s="47"/>
      <c r="I16" s="48">
        <v>45282</v>
      </c>
      <c r="J16" s="48">
        <v>45292</v>
      </c>
      <c r="K16" s="48" t="s">
        <v>57</v>
      </c>
    </row>
    <row r="17" spans="1:12" x14ac:dyDescent="0.25">
      <c r="A17" s="45" t="s">
        <v>29</v>
      </c>
      <c r="B17" s="45" t="s">
        <v>82</v>
      </c>
      <c r="C17" s="45" t="s">
        <v>83</v>
      </c>
      <c r="D17" s="46" t="s">
        <v>59</v>
      </c>
      <c r="E17" s="47"/>
      <c r="F17" s="47"/>
      <c r="G17" s="47"/>
      <c r="H17" s="47"/>
      <c r="I17" s="48">
        <v>45282</v>
      </c>
      <c r="J17" s="48">
        <v>45292</v>
      </c>
      <c r="K17" s="48" t="s">
        <v>57</v>
      </c>
    </row>
    <row r="18" spans="1:12" x14ac:dyDescent="0.25">
      <c r="A18" s="45" t="s">
        <v>29</v>
      </c>
      <c r="B18" s="45" t="s">
        <v>84</v>
      </c>
      <c r="C18" s="45" t="s">
        <v>85</v>
      </c>
      <c r="D18" s="46" t="s">
        <v>59</v>
      </c>
      <c r="E18" s="47"/>
      <c r="F18" s="47"/>
      <c r="G18" s="47"/>
      <c r="H18" s="47"/>
      <c r="I18" s="48">
        <v>44760</v>
      </c>
      <c r="J18" s="48">
        <v>45292</v>
      </c>
      <c r="K18" s="48">
        <v>45291</v>
      </c>
    </row>
    <row r="19" spans="1:12" x14ac:dyDescent="0.25">
      <c r="A19" s="45" t="s">
        <v>30</v>
      </c>
      <c r="B19" s="45" t="s">
        <v>86</v>
      </c>
      <c r="C19" s="45" t="s">
        <v>87</v>
      </c>
      <c r="D19" s="46" t="s">
        <v>64</v>
      </c>
      <c r="E19" s="47"/>
      <c r="F19" s="47">
        <f>L19-L12</f>
        <v>2541971.1283388808</v>
      </c>
      <c r="G19" s="47"/>
      <c r="H19" s="47"/>
      <c r="I19" s="48"/>
      <c r="J19" s="48">
        <v>45292</v>
      </c>
      <c r="K19" s="48" t="s">
        <v>57</v>
      </c>
      <c r="L19" s="21">
        <v>27991304.17168086</v>
      </c>
    </row>
    <row r="20" spans="1:12" x14ac:dyDescent="0.25">
      <c r="A20" s="45" t="s">
        <v>31</v>
      </c>
      <c r="B20" s="45" t="s">
        <v>88</v>
      </c>
      <c r="C20" s="45" t="s">
        <v>89</v>
      </c>
      <c r="D20" s="46" t="s">
        <v>59</v>
      </c>
      <c r="E20" s="47"/>
      <c r="F20" s="47"/>
      <c r="G20" s="47"/>
      <c r="H20" s="47"/>
      <c r="I20" s="48"/>
      <c r="J20" s="48"/>
      <c r="K20" s="48"/>
      <c r="L20" s="21"/>
    </row>
    <row r="21" spans="1:12" x14ac:dyDescent="0.25">
      <c r="A21" s="45" t="s">
        <v>31</v>
      </c>
      <c r="B21" s="45" t="s">
        <v>88</v>
      </c>
      <c r="C21" s="45" t="s">
        <v>90</v>
      </c>
      <c r="D21" s="46" t="s">
        <v>59</v>
      </c>
      <c r="E21" s="47"/>
      <c r="F21" s="47"/>
      <c r="G21" s="47"/>
      <c r="H21" s="47"/>
      <c r="I21" s="48"/>
      <c r="J21" s="48"/>
      <c r="K21" s="48"/>
      <c r="L21" s="21"/>
    </row>
    <row r="22" spans="1:12" x14ac:dyDescent="0.25">
      <c r="A22" s="45" t="s">
        <v>31</v>
      </c>
      <c r="B22" s="45" t="s">
        <v>88</v>
      </c>
      <c r="C22" s="45" t="s">
        <v>91</v>
      </c>
      <c r="D22" s="46" t="s">
        <v>64</v>
      </c>
      <c r="E22" s="47"/>
      <c r="F22" s="47"/>
      <c r="G22" s="47"/>
      <c r="H22" s="47"/>
      <c r="I22" s="48"/>
      <c r="J22" s="48"/>
      <c r="K22" s="48"/>
      <c r="L22" s="21"/>
    </row>
    <row r="23" spans="1:12" x14ac:dyDescent="0.25">
      <c r="A23" s="45" t="s">
        <v>31</v>
      </c>
      <c r="B23" s="45" t="s">
        <v>86</v>
      </c>
      <c r="C23" s="45" t="s">
        <v>92</v>
      </c>
      <c r="D23" s="46" t="s">
        <v>64</v>
      </c>
      <c r="E23" s="47"/>
      <c r="F23" s="47"/>
      <c r="G23" s="47">
        <f>L23-L19</f>
        <v>1794159.0488577895</v>
      </c>
      <c r="H23" s="47"/>
      <c r="I23" s="48"/>
      <c r="J23" s="48">
        <v>45658</v>
      </c>
      <c r="K23" s="48"/>
      <c r="L23" s="21">
        <v>29785463.22053865</v>
      </c>
    </row>
    <row r="24" spans="1:12" x14ac:dyDescent="0.25">
      <c r="A24" s="45" t="s">
        <v>31</v>
      </c>
      <c r="B24" s="45" t="s">
        <v>88</v>
      </c>
      <c r="C24" s="45" t="s">
        <v>58</v>
      </c>
      <c r="D24" s="46" t="s">
        <v>59</v>
      </c>
      <c r="E24" s="47"/>
      <c r="F24" s="47"/>
      <c r="G24" s="47"/>
      <c r="H24" s="47"/>
      <c r="I24" s="48"/>
      <c r="J24" s="48"/>
      <c r="K24" s="48"/>
    </row>
    <row r="25" spans="1:12" x14ac:dyDescent="0.25">
      <c r="A25" s="45" t="s">
        <v>31</v>
      </c>
      <c r="B25" s="45" t="s">
        <v>88</v>
      </c>
      <c r="C25" s="45" t="s">
        <v>91</v>
      </c>
      <c r="D25" s="46" t="s">
        <v>64</v>
      </c>
      <c r="E25" s="47"/>
      <c r="F25" s="47"/>
      <c r="G25" s="47"/>
      <c r="H25" s="47"/>
      <c r="I25" s="48"/>
      <c r="J25" s="48"/>
      <c r="K25" s="48"/>
      <c r="L25" s="21"/>
    </row>
    <row r="26" spans="1:12" x14ac:dyDescent="0.25">
      <c r="A26" s="45"/>
      <c r="B26" s="45" t="s">
        <v>86</v>
      </c>
      <c r="C26" s="45" t="s">
        <v>93</v>
      </c>
      <c r="D26" s="46" t="s">
        <v>64</v>
      </c>
      <c r="E26" s="47"/>
      <c r="F26" s="47"/>
      <c r="G26" s="47"/>
      <c r="H26" s="47">
        <f>L26-L23</f>
        <v>1494324.0370058231</v>
      </c>
      <c r="I26" s="48"/>
      <c r="J26" s="48">
        <v>46023</v>
      </c>
      <c r="K26" s="48"/>
      <c r="L26" s="21">
        <v>31279787.257544473</v>
      </c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8"/>
      <c r="J27" s="48"/>
      <c r="K27" s="48"/>
      <c r="L27" s="21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8"/>
      <c r="J28" s="48"/>
      <c r="K28" s="48"/>
      <c r="L28" s="21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8"/>
      <c r="J29" s="48"/>
      <c r="K29" s="48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45"/>
      <c r="B56" s="45"/>
      <c r="C56" s="45"/>
      <c r="D56" s="46"/>
      <c r="E56" s="47"/>
      <c r="F56" s="47"/>
      <c r="G56" s="47"/>
      <c r="H56" s="47"/>
      <c r="I56" s="47"/>
      <c r="J56" s="46"/>
      <c r="K56" s="46"/>
    </row>
    <row r="57" spans="1:11" x14ac:dyDescent="0.25">
      <c r="A57" s="50" t="s">
        <v>94</v>
      </c>
      <c r="B57" s="50" t="s">
        <v>94</v>
      </c>
      <c r="C57" s="50" t="s">
        <v>94</v>
      </c>
      <c r="D57" s="50" t="s">
        <v>94</v>
      </c>
      <c r="E57" s="50"/>
      <c r="F57" s="50"/>
      <c r="G57" s="50"/>
      <c r="H57" s="50"/>
      <c r="I57" s="50"/>
      <c r="J57" s="50" t="s">
        <v>94</v>
      </c>
      <c r="K57" s="50" t="s">
        <v>94</v>
      </c>
    </row>
    <row r="58" spans="1:11" x14ac:dyDescent="0.25">
      <c r="D58" s="51" t="s">
        <v>95</v>
      </c>
      <c r="E58" s="21">
        <f>SUM(E5:E56)</f>
        <v>-25585.086328882724</v>
      </c>
      <c r="F58" s="21">
        <f t="shared" ref="F58:H58" si="0">SUM(F5:F56)</f>
        <v>2859672.1486468315</v>
      </c>
      <c r="G58" s="21">
        <f t="shared" si="0"/>
        <v>1794159.0488577895</v>
      </c>
      <c r="H58" s="21">
        <f t="shared" si="0"/>
        <v>1494324.0370058231</v>
      </c>
    </row>
    <row r="59" spans="1:11" x14ac:dyDescent="0.25">
      <c r="D59" s="51"/>
      <c r="E59" s="29"/>
      <c r="F59" s="52"/>
      <c r="G59" s="53"/>
      <c r="H59" s="53"/>
    </row>
    <row r="60" spans="1:11" x14ac:dyDescent="0.25">
      <c r="C60" t="s">
        <v>96</v>
      </c>
      <c r="D60" s="54"/>
      <c r="E60" s="29"/>
      <c r="F60" s="29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D6047-EF69-408C-9178-DA207281B34C}">
  <sheetPr>
    <tabColor theme="5" tint="0.39997558519241921"/>
  </sheetPr>
  <dimension ref="A1:Q60"/>
  <sheetViews>
    <sheetView view="pageBreakPreview" zoomScale="96" zoomScaleNormal="96" zoomScaleSheetLayoutView="96" workbookViewId="0">
      <selection activeCell="D27" sqref="A27:D29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1" customWidth="1"/>
    <col min="5" max="5" width="13.42578125" style="21" customWidth="1"/>
    <col min="6" max="6" width="10.140625" style="21" customWidth="1"/>
    <col min="7" max="7" width="10.5703125" style="21" customWidth="1"/>
    <col min="8" max="8" width="12.28515625" style="21" customWidth="1"/>
    <col min="9" max="9" width="14.140625" style="21" bestFit="1" customWidth="1"/>
    <col min="10" max="10" width="17.7109375" style="1" bestFit="1" customWidth="1"/>
    <col min="11" max="11" width="14.85546875" style="1" customWidth="1"/>
    <col min="12" max="12" width="13.42578125" bestFit="1" customWidth="1"/>
    <col min="13" max="13" width="12.7109375" bestFit="1" customWidth="1"/>
    <col min="14" max="14" width="12.28515625" bestFit="1" customWidth="1"/>
    <col min="15" max="15" width="10.140625" bestFit="1" customWidth="1"/>
    <col min="16" max="16" width="10.5703125" bestFit="1" customWidth="1"/>
    <col min="17" max="17" width="12.285156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149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41" t="s">
        <v>55</v>
      </c>
      <c r="C4" s="41" t="s">
        <v>56</v>
      </c>
      <c r="D4" s="42"/>
      <c r="E4" s="43">
        <f>L4</f>
        <v>41935201.873092324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21">
        <v>41935201.873092324</v>
      </c>
    </row>
    <row r="5" spans="1:17" x14ac:dyDescent="0.25">
      <c r="A5" s="45" t="s">
        <v>28</v>
      </c>
      <c r="B5" s="45" t="s">
        <v>55</v>
      </c>
      <c r="C5" s="45" t="s">
        <v>58</v>
      </c>
      <c r="D5" s="46" t="s">
        <v>59</v>
      </c>
      <c r="E5" s="47"/>
      <c r="F5" s="47"/>
      <c r="G5" s="47"/>
      <c r="H5" s="47"/>
      <c r="I5" s="48">
        <v>44880</v>
      </c>
      <c r="J5" s="48">
        <v>44927</v>
      </c>
      <c r="K5" s="48" t="s">
        <v>57</v>
      </c>
      <c r="L5" s="21"/>
      <c r="M5" s="1" t="s">
        <v>28</v>
      </c>
      <c r="N5" s="21">
        <f>SUMIF($A$5:$A56,$M5,E$5:E56)</f>
        <v>-42648.427903532982</v>
      </c>
      <c r="O5" s="21">
        <f>SUMIF($A$5:$A56,$M5,F$5:F56)</f>
        <v>0</v>
      </c>
      <c r="P5" s="21">
        <f>SUMIF($A$5:$A56,$M5,G$5:G56)</f>
        <v>0</v>
      </c>
      <c r="Q5" s="21">
        <f>SUMIF($A$5:$A56,$M5,H$5:H56)</f>
        <v>0</v>
      </c>
    </row>
    <row r="6" spans="1:17" x14ac:dyDescent="0.25">
      <c r="A6" s="45" t="s">
        <v>28</v>
      </c>
      <c r="B6" s="45" t="s">
        <v>60</v>
      </c>
      <c r="C6" s="45" t="s">
        <v>61</v>
      </c>
      <c r="D6" s="46" t="s">
        <v>59</v>
      </c>
      <c r="E6" s="47"/>
      <c r="F6" s="47"/>
      <c r="G6" s="47"/>
      <c r="H6" s="47"/>
      <c r="I6" s="48">
        <v>44917</v>
      </c>
      <c r="J6" s="48">
        <v>44927</v>
      </c>
      <c r="K6" s="48" t="s">
        <v>57</v>
      </c>
      <c r="L6" s="21"/>
      <c r="M6" s="1" t="s">
        <v>29</v>
      </c>
      <c r="N6" s="21">
        <f>SUMIF($A$5:$A57,$M6,E$5:E57)</f>
        <v>0</v>
      </c>
      <c r="O6" s="21">
        <f>SUMIF($A$5:$A57,$M6,F$5:F57)</f>
        <v>529583.87106110901</v>
      </c>
      <c r="P6" s="21">
        <f>SUMIF($A$5:$A57,$M6,G$5:G57)</f>
        <v>0</v>
      </c>
      <c r="Q6" s="21">
        <f>SUMIF($A$5:$A57,$M6,H$5:H57)</f>
        <v>0</v>
      </c>
    </row>
    <row r="7" spans="1:17" x14ac:dyDescent="0.25">
      <c r="A7" s="45" t="s">
        <v>28</v>
      </c>
      <c r="B7" s="45" t="s">
        <v>62</v>
      </c>
      <c r="C7" s="45" t="s">
        <v>63</v>
      </c>
      <c r="D7" s="46" t="s">
        <v>64</v>
      </c>
      <c r="E7" s="47">
        <f>L7-L4</f>
        <v>169077.41211558878</v>
      </c>
      <c r="F7" s="47"/>
      <c r="G7" s="47"/>
      <c r="H7" s="47"/>
      <c r="I7" s="48">
        <v>44974</v>
      </c>
      <c r="J7" s="48">
        <v>45004</v>
      </c>
      <c r="K7" s="48" t="s">
        <v>57</v>
      </c>
      <c r="L7" s="21">
        <v>42104279.285207912</v>
      </c>
      <c r="M7" s="1" t="s">
        <v>30</v>
      </c>
      <c r="N7" s="21">
        <f>SUMIF($A$5:$A57,$M7,E$5:E57)</f>
        <v>0</v>
      </c>
      <c r="O7" s="21">
        <f>SUMIF($A$5:$A57,$M7,F$5:F57)</f>
        <v>145146.71375010163</v>
      </c>
      <c r="P7" s="21">
        <f>SUMIF($A$5:$A57,$M7,G$5:G57)</f>
        <v>0</v>
      </c>
      <c r="Q7" s="21">
        <f>SUMIF($A$5:$A57,$M7,H$5:H57)</f>
        <v>0</v>
      </c>
    </row>
    <row r="8" spans="1:17" x14ac:dyDescent="0.25">
      <c r="A8" s="45" t="s">
        <v>28</v>
      </c>
      <c r="B8" s="45" t="s">
        <v>65</v>
      </c>
      <c r="C8" s="45" t="s">
        <v>66</v>
      </c>
      <c r="D8" s="46" t="s">
        <v>59</v>
      </c>
      <c r="E8" s="47"/>
      <c r="F8" s="47"/>
      <c r="G8" s="47"/>
      <c r="H8" s="47"/>
      <c r="I8" s="48">
        <v>45019</v>
      </c>
      <c r="J8" s="48">
        <v>45019</v>
      </c>
      <c r="K8" s="48" t="s">
        <v>57</v>
      </c>
      <c r="L8" s="21"/>
      <c r="M8" s="1" t="s">
        <v>31</v>
      </c>
      <c r="N8" s="21">
        <f>SUMIF($A$5:$A61,$M8,E$5:E61)</f>
        <v>0</v>
      </c>
      <c r="O8" s="21">
        <f>SUMIF($A$5:$A61,$M8,F$5:F61)</f>
        <v>0</v>
      </c>
      <c r="P8" s="21">
        <f>SUMIF($A$5:$A61,$M8,G$5:G61)</f>
        <v>3346627</v>
      </c>
      <c r="Q8" s="21">
        <f>SUMIF($A$5:$A61,$M8,H$5:H61)</f>
        <v>2303481.4122939482</v>
      </c>
    </row>
    <row r="9" spans="1:17" x14ac:dyDescent="0.25">
      <c r="A9" s="45" t="s">
        <v>28</v>
      </c>
      <c r="B9" s="45" t="s">
        <v>67</v>
      </c>
      <c r="C9" s="45" t="s">
        <v>68</v>
      </c>
      <c r="D9" s="46" t="s">
        <v>59</v>
      </c>
      <c r="E9" s="47"/>
      <c r="F9" s="47"/>
      <c r="G9" s="47"/>
      <c r="H9" s="47"/>
      <c r="I9" s="48">
        <v>45086</v>
      </c>
      <c r="J9" s="48">
        <v>45116</v>
      </c>
      <c r="K9" s="48" t="s">
        <v>57</v>
      </c>
      <c r="L9" s="21"/>
    </row>
    <row r="10" spans="1:17" x14ac:dyDescent="0.25">
      <c r="A10" s="45" t="s">
        <v>28</v>
      </c>
      <c r="B10" s="45" t="s">
        <v>69</v>
      </c>
      <c r="C10" s="45" t="s">
        <v>70</v>
      </c>
      <c r="D10" s="46" t="s">
        <v>59</v>
      </c>
      <c r="E10" s="47"/>
      <c r="F10" s="47"/>
      <c r="G10" s="47"/>
      <c r="H10" s="47"/>
      <c r="I10" s="48">
        <v>45135</v>
      </c>
      <c r="J10" s="48">
        <v>45165</v>
      </c>
      <c r="K10" s="48" t="s">
        <v>57</v>
      </c>
      <c r="L10" s="21"/>
    </row>
    <row r="11" spans="1:17" x14ac:dyDescent="0.25">
      <c r="A11" s="45" t="s">
        <v>28</v>
      </c>
      <c r="B11" s="45" t="s">
        <v>71</v>
      </c>
      <c r="C11" s="45" t="s">
        <v>147</v>
      </c>
      <c r="D11" s="46" t="s">
        <v>64</v>
      </c>
      <c r="E11" s="47">
        <f>L11-L7</f>
        <v>-211725.84001912177</v>
      </c>
      <c r="F11" s="47"/>
      <c r="G11" s="47"/>
      <c r="H11" s="47"/>
      <c r="I11" s="48">
        <v>45138</v>
      </c>
      <c r="J11" s="48">
        <v>45138</v>
      </c>
      <c r="K11" s="48" t="s">
        <v>57</v>
      </c>
      <c r="L11" s="21">
        <v>41892553.445188791</v>
      </c>
    </row>
    <row r="12" spans="1:17" x14ac:dyDescent="0.25">
      <c r="A12" s="45" t="s">
        <v>29</v>
      </c>
      <c r="B12" s="45" t="s">
        <v>73</v>
      </c>
      <c r="C12" s="45" t="s">
        <v>101</v>
      </c>
      <c r="D12" s="46" t="s">
        <v>64</v>
      </c>
      <c r="E12" s="47"/>
      <c r="F12" s="47">
        <f>L12-L11</f>
        <v>529583.87106110901</v>
      </c>
      <c r="G12" s="47"/>
      <c r="H12" s="47"/>
      <c r="I12" s="48">
        <v>45214</v>
      </c>
      <c r="J12" s="48">
        <v>45292</v>
      </c>
      <c r="K12" s="48" t="s">
        <v>57</v>
      </c>
      <c r="L12" s="21">
        <v>42422137.3162499</v>
      </c>
      <c r="M12" s="1"/>
    </row>
    <row r="13" spans="1:17" x14ac:dyDescent="0.25">
      <c r="A13" s="45" t="s">
        <v>29</v>
      </c>
      <c r="B13" s="45" t="s">
        <v>75</v>
      </c>
      <c r="C13" s="45" t="s">
        <v>76</v>
      </c>
      <c r="D13" s="46" t="s">
        <v>64</v>
      </c>
      <c r="E13" s="47"/>
      <c r="F13" s="47">
        <v>0</v>
      </c>
      <c r="G13" s="47"/>
      <c r="H13" s="47"/>
      <c r="I13" s="48">
        <v>45245</v>
      </c>
      <c r="J13" s="48">
        <v>45292</v>
      </c>
      <c r="K13" s="48" t="s">
        <v>57</v>
      </c>
      <c r="L13" s="21"/>
      <c r="M13" s="1"/>
    </row>
    <row r="14" spans="1:17" x14ac:dyDescent="0.25">
      <c r="A14" s="45" t="s">
        <v>29</v>
      </c>
      <c r="B14" s="45" t="s">
        <v>77</v>
      </c>
      <c r="C14" s="45" t="s">
        <v>61</v>
      </c>
      <c r="D14" s="46" t="s">
        <v>59</v>
      </c>
      <c r="E14" s="47"/>
      <c r="F14" s="47"/>
      <c r="G14" s="47"/>
      <c r="H14" s="47"/>
      <c r="I14" s="48">
        <v>45275</v>
      </c>
      <c r="J14" s="48">
        <v>45292</v>
      </c>
      <c r="K14" s="48" t="s">
        <v>57</v>
      </c>
      <c r="L14" s="21"/>
    </row>
    <row r="15" spans="1:17" x14ac:dyDescent="0.25">
      <c r="A15" s="45" t="s">
        <v>29</v>
      </c>
      <c r="B15" s="45" t="s">
        <v>78</v>
      </c>
      <c r="C15" s="45" t="s">
        <v>79</v>
      </c>
      <c r="D15" s="46" t="s">
        <v>64</v>
      </c>
      <c r="E15" s="47"/>
      <c r="F15" s="47">
        <v>0</v>
      </c>
      <c r="G15" s="47"/>
      <c r="H15" s="47"/>
      <c r="I15" s="48">
        <v>45278</v>
      </c>
      <c r="J15" s="48">
        <v>45292</v>
      </c>
      <c r="K15" s="48" t="s">
        <v>57</v>
      </c>
      <c r="L15" s="21"/>
    </row>
    <row r="16" spans="1:17" x14ac:dyDescent="0.25">
      <c r="A16" s="45" t="s">
        <v>29</v>
      </c>
      <c r="B16" s="45" t="s">
        <v>80</v>
      </c>
      <c r="C16" s="45" t="s">
        <v>81</v>
      </c>
      <c r="D16" s="46" t="s">
        <v>59</v>
      </c>
      <c r="E16" s="47"/>
      <c r="F16" s="47"/>
      <c r="G16" s="47"/>
      <c r="H16" s="47"/>
      <c r="I16" s="48">
        <v>45282</v>
      </c>
      <c r="J16" s="48">
        <v>45292</v>
      </c>
      <c r="K16" s="48" t="s">
        <v>57</v>
      </c>
    </row>
    <row r="17" spans="1:12" x14ac:dyDescent="0.25">
      <c r="A17" s="45" t="s">
        <v>29</v>
      </c>
      <c r="B17" s="45" t="s">
        <v>82</v>
      </c>
      <c r="C17" s="45" t="s">
        <v>83</v>
      </c>
      <c r="D17" s="46" t="s">
        <v>59</v>
      </c>
      <c r="E17" s="47"/>
      <c r="F17" s="47"/>
      <c r="G17" s="47"/>
      <c r="H17" s="47"/>
      <c r="I17" s="48">
        <v>45282</v>
      </c>
      <c r="J17" s="48">
        <v>45292</v>
      </c>
      <c r="K17" s="48" t="s">
        <v>57</v>
      </c>
      <c r="L17" s="21"/>
    </row>
    <row r="18" spans="1:12" x14ac:dyDescent="0.25">
      <c r="A18" s="45" t="s">
        <v>29</v>
      </c>
      <c r="B18" s="45" t="s">
        <v>84</v>
      </c>
      <c r="C18" s="45" t="s">
        <v>85</v>
      </c>
      <c r="D18" s="46" t="s">
        <v>59</v>
      </c>
      <c r="E18" s="47"/>
      <c r="F18" s="47"/>
      <c r="G18" s="47"/>
      <c r="H18" s="47"/>
      <c r="I18" s="48">
        <v>44760</v>
      </c>
      <c r="J18" s="48">
        <v>45292</v>
      </c>
      <c r="K18" s="48">
        <v>45291</v>
      </c>
      <c r="L18" s="21"/>
    </row>
    <row r="19" spans="1:12" x14ac:dyDescent="0.25">
      <c r="A19" s="45" t="s">
        <v>30</v>
      </c>
      <c r="B19" s="45" t="s">
        <v>86</v>
      </c>
      <c r="C19" s="45" t="s">
        <v>87</v>
      </c>
      <c r="D19" s="46" t="s">
        <v>64</v>
      </c>
      <c r="E19" s="47"/>
      <c r="F19" s="47">
        <f>L19-L12</f>
        <v>145146.71375010163</v>
      </c>
      <c r="G19" s="47"/>
      <c r="H19" s="47"/>
      <c r="I19" s="48"/>
      <c r="J19" s="48">
        <v>45292</v>
      </c>
      <c r="K19" s="48" t="s">
        <v>57</v>
      </c>
      <c r="L19" s="21">
        <v>42567284.030000001</v>
      </c>
    </row>
    <row r="20" spans="1:12" x14ac:dyDescent="0.25">
      <c r="A20" s="45" t="s">
        <v>31</v>
      </c>
      <c r="B20" s="45" t="s">
        <v>88</v>
      </c>
      <c r="C20" s="45" t="s">
        <v>89</v>
      </c>
      <c r="D20" s="46" t="s">
        <v>59</v>
      </c>
      <c r="E20" s="47"/>
      <c r="F20" s="47"/>
      <c r="G20" s="47"/>
      <c r="H20" s="47"/>
      <c r="I20" s="48"/>
      <c r="J20" s="48"/>
      <c r="K20" s="48"/>
      <c r="L20" s="21"/>
    </row>
    <row r="21" spans="1:12" x14ac:dyDescent="0.25">
      <c r="A21" s="45" t="s">
        <v>31</v>
      </c>
      <c r="B21" s="45" t="s">
        <v>88</v>
      </c>
      <c r="C21" s="45" t="s">
        <v>90</v>
      </c>
      <c r="D21" s="46" t="s">
        <v>59</v>
      </c>
      <c r="E21" s="47"/>
      <c r="F21" s="47"/>
      <c r="G21" s="47"/>
      <c r="H21" s="47"/>
      <c r="I21" s="48"/>
      <c r="J21" s="48"/>
      <c r="K21" s="48"/>
    </row>
    <row r="22" spans="1:12" x14ac:dyDescent="0.25">
      <c r="A22" s="45" t="s">
        <v>31</v>
      </c>
      <c r="B22" s="45" t="s">
        <v>88</v>
      </c>
      <c r="C22" s="45" t="s">
        <v>91</v>
      </c>
      <c r="D22" s="46" t="s">
        <v>64</v>
      </c>
      <c r="E22" s="47"/>
      <c r="F22" s="47"/>
      <c r="G22" s="47"/>
      <c r="H22" s="47"/>
      <c r="I22" s="48"/>
      <c r="J22" s="48"/>
      <c r="K22" s="48"/>
    </row>
    <row r="23" spans="1:12" x14ac:dyDescent="0.25">
      <c r="A23" s="45" t="s">
        <v>31</v>
      </c>
      <c r="B23" s="45" t="s">
        <v>86</v>
      </c>
      <c r="C23" s="45" t="s">
        <v>92</v>
      </c>
      <c r="D23" s="46" t="s">
        <v>64</v>
      </c>
      <c r="E23" s="47"/>
      <c r="F23" s="47"/>
      <c r="G23" s="47">
        <f>L23-L19</f>
        <v>3346627</v>
      </c>
      <c r="H23" s="47"/>
      <c r="I23" s="48"/>
      <c r="J23" s="48">
        <v>45658</v>
      </c>
      <c r="K23" s="48"/>
      <c r="L23" s="21">
        <v>45913911.030000001</v>
      </c>
    </row>
    <row r="24" spans="1:12" x14ac:dyDescent="0.25">
      <c r="A24" s="45" t="s">
        <v>31</v>
      </c>
      <c r="B24" s="45" t="s">
        <v>88</v>
      </c>
      <c r="C24" s="45" t="s">
        <v>58</v>
      </c>
      <c r="D24" s="46" t="s">
        <v>59</v>
      </c>
      <c r="E24" s="47"/>
      <c r="F24" s="47"/>
      <c r="G24" s="47"/>
      <c r="H24" s="47"/>
      <c r="I24" s="48"/>
      <c r="J24" s="48"/>
      <c r="K24" s="48"/>
    </row>
    <row r="25" spans="1:12" x14ac:dyDescent="0.25">
      <c r="A25" s="45" t="s">
        <v>31</v>
      </c>
      <c r="B25" s="45" t="s">
        <v>88</v>
      </c>
      <c r="C25" s="45" t="s">
        <v>91</v>
      </c>
      <c r="D25" s="46" t="s">
        <v>64</v>
      </c>
      <c r="E25" s="47"/>
      <c r="F25" s="47"/>
      <c r="G25" s="47"/>
      <c r="H25" s="47"/>
      <c r="I25" s="48"/>
      <c r="J25" s="48"/>
      <c r="K25" s="48"/>
    </row>
    <row r="26" spans="1:12" x14ac:dyDescent="0.25">
      <c r="A26" s="45" t="s">
        <v>31</v>
      </c>
      <c r="B26" s="45" t="s">
        <v>86</v>
      </c>
      <c r="C26" s="45" t="s">
        <v>93</v>
      </c>
      <c r="D26" s="46" t="s">
        <v>64</v>
      </c>
      <c r="E26" s="47"/>
      <c r="F26" s="47"/>
      <c r="G26" s="47"/>
      <c r="H26" s="47">
        <f>L26-L23</f>
        <v>2303481.4122939482</v>
      </c>
      <c r="I26" s="48"/>
      <c r="J26" s="48">
        <v>46023</v>
      </c>
      <c r="K26" s="48"/>
      <c r="L26" s="21">
        <v>48217392.442293949</v>
      </c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8"/>
      <c r="J27" s="48"/>
      <c r="K27" s="48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8"/>
      <c r="J28" s="48"/>
      <c r="K28" s="48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45"/>
      <c r="B56" s="45"/>
      <c r="C56" s="45"/>
      <c r="D56" s="46"/>
      <c r="E56" s="47"/>
      <c r="F56" s="47"/>
      <c r="G56" s="47"/>
      <c r="H56" s="47"/>
      <c r="I56" s="47"/>
      <c r="J56" s="46"/>
      <c r="K56" s="46"/>
    </row>
    <row r="57" spans="1:11" x14ac:dyDescent="0.25">
      <c r="A57" s="50" t="s">
        <v>94</v>
      </c>
      <c r="B57" s="50" t="s">
        <v>94</v>
      </c>
      <c r="C57" s="50" t="s">
        <v>94</v>
      </c>
      <c r="D57" s="50" t="s">
        <v>94</v>
      </c>
      <c r="E57" s="50"/>
      <c r="F57" s="50"/>
      <c r="G57" s="50"/>
      <c r="H57" s="50"/>
      <c r="I57" s="50"/>
      <c r="J57" s="50" t="s">
        <v>94</v>
      </c>
      <c r="K57" s="50" t="s">
        <v>94</v>
      </c>
    </row>
    <row r="58" spans="1:11" x14ac:dyDescent="0.25">
      <c r="D58" s="51" t="s">
        <v>95</v>
      </c>
      <c r="E58" s="21">
        <f>SUM(E5:E56)</f>
        <v>-42648.427903532982</v>
      </c>
      <c r="F58" s="21">
        <f t="shared" ref="F58:H58" si="0">SUM(F5:F56)</f>
        <v>674730.58481121063</v>
      </c>
      <c r="G58" s="21">
        <f t="shared" si="0"/>
        <v>3346627</v>
      </c>
      <c r="H58" s="21">
        <f t="shared" si="0"/>
        <v>2303481.4122939482</v>
      </c>
    </row>
    <row r="59" spans="1:11" x14ac:dyDescent="0.25">
      <c r="D59" s="51"/>
      <c r="E59" s="29"/>
      <c r="F59" s="52"/>
      <c r="G59" s="53"/>
      <c r="H59" s="53"/>
    </row>
    <row r="60" spans="1:11" x14ac:dyDescent="0.25">
      <c r="C60" t="s">
        <v>96</v>
      </c>
      <c r="D60" s="54"/>
      <c r="E60" s="29"/>
      <c r="F60" s="29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BD4E-4885-4AA2-A946-DC5B1F23529F}">
  <sheetPr codeName="Sheet2"/>
  <dimension ref="A2:E14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17.7109375" customWidth="1"/>
    <col min="2" max="2" width="22.140625" customWidth="1"/>
    <col min="3" max="4" width="14.140625" bestFit="1" customWidth="1"/>
    <col min="5" max="5" width="14.7109375" bestFit="1" customWidth="1"/>
    <col min="6" max="6" width="0.85546875" customWidth="1"/>
  </cols>
  <sheetData>
    <row r="2" spans="1:5" ht="16.5" thickBot="1" x14ac:dyDescent="0.3">
      <c r="A2" s="73" t="s">
        <v>26</v>
      </c>
      <c r="B2" s="73"/>
      <c r="C2" s="73"/>
      <c r="D2" s="73"/>
      <c r="E2" s="73"/>
    </row>
    <row r="3" spans="1:5" s="34" customFormat="1" ht="57.95" customHeight="1" x14ac:dyDescent="0.25">
      <c r="A3" s="12" t="s">
        <v>41</v>
      </c>
      <c r="B3" s="13">
        <v>307077043.81718212</v>
      </c>
      <c r="C3" s="14"/>
      <c r="D3" s="14"/>
      <c r="E3" s="15"/>
    </row>
    <row r="4" spans="1:5" x14ac:dyDescent="0.25">
      <c r="A4" s="16"/>
      <c r="B4" s="71" t="s">
        <v>27</v>
      </c>
      <c r="C4" s="71"/>
      <c r="D4" s="71"/>
      <c r="E4" s="72"/>
    </row>
    <row r="5" spans="1:5" x14ac:dyDescent="0.25">
      <c r="A5" s="19"/>
      <c r="B5" s="17">
        <v>2023</v>
      </c>
      <c r="C5" s="17">
        <v>2024</v>
      </c>
      <c r="D5" s="17">
        <v>2025</v>
      </c>
      <c r="E5" s="18">
        <v>2026</v>
      </c>
    </row>
    <row r="6" spans="1:5" x14ac:dyDescent="0.25">
      <c r="A6" s="20" t="s">
        <v>28</v>
      </c>
      <c r="B6" s="21">
        <v>2295453.766044884</v>
      </c>
      <c r="C6" s="21">
        <v>16739</v>
      </c>
      <c r="D6" s="21">
        <v>0</v>
      </c>
      <c r="E6" s="22">
        <v>0</v>
      </c>
    </row>
    <row r="7" spans="1:5" x14ac:dyDescent="0.25">
      <c r="A7" s="20" t="s">
        <v>29</v>
      </c>
      <c r="B7" s="21">
        <v>0</v>
      </c>
      <c r="C7" s="21">
        <v>4940105.4980565459</v>
      </c>
      <c r="D7" s="21">
        <v>0</v>
      </c>
      <c r="E7" s="22">
        <v>0</v>
      </c>
    </row>
    <row r="8" spans="1:5" ht="14.45" customHeight="1" x14ac:dyDescent="0.25">
      <c r="A8" s="20" t="s">
        <v>30</v>
      </c>
      <c r="B8" s="21">
        <v>0</v>
      </c>
      <c r="C8" s="21">
        <v>24853852.680908214</v>
      </c>
      <c r="D8" s="21">
        <v>0</v>
      </c>
      <c r="E8" s="22">
        <v>0</v>
      </c>
    </row>
    <row r="9" spans="1:5" ht="14.45" customHeight="1" x14ac:dyDescent="0.25">
      <c r="A9" s="20" t="s">
        <v>31</v>
      </c>
      <c r="B9" s="21">
        <v>0</v>
      </c>
      <c r="C9" s="21">
        <v>0</v>
      </c>
      <c r="D9" s="21">
        <v>21839777.668538291</v>
      </c>
      <c r="E9" s="22">
        <v>18069215.150577694</v>
      </c>
    </row>
    <row r="10" spans="1:5" ht="29.45" customHeight="1" thickBot="1" x14ac:dyDescent="0.3">
      <c r="A10" s="23" t="s">
        <v>32</v>
      </c>
      <c r="B10" s="24">
        <v>2295453.766044884</v>
      </c>
      <c r="C10" s="24">
        <v>29810697.17896476</v>
      </c>
      <c r="D10" s="24">
        <v>21839777.668538291</v>
      </c>
      <c r="E10" s="25">
        <v>18069215.150577694</v>
      </c>
    </row>
    <row r="11" spans="1:5" ht="15.75" thickTop="1" x14ac:dyDescent="0.25">
      <c r="A11" s="20"/>
      <c r="E11" s="26"/>
    </row>
    <row r="12" spans="1:5" ht="45" x14ac:dyDescent="0.25">
      <c r="A12" s="27" t="s">
        <v>33</v>
      </c>
      <c r="B12" s="28">
        <v>7.475172150645944E-3</v>
      </c>
      <c r="C12" s="29">
        <v>8.8938879919401248E-2</v>
      </c>
      <c r="D12" s="29">
        <v>-2.3500337379671905E-2</v>
      </c>
      <c r="E12" s="30">
        <v>-1.0444106901491041E-2</v>
      </c>
    </row>
    <row r="13" spans="1:5" ht="30.95" customHeight="1" x14ac:dyDescent="0.25">
      <c r="A13" s="27" t="s">
        <v>34</v>
      </c>
      <c r="B13" s="21">
        <v>309372497.58322698</v>
      </c>
      <c r="C13" s="21">
        <v>339183194.76219171</v>
      </c>
      <c r="D13" s="21">
        <v>361022972.43072999</v>
      </c>
      <c r="E13" s="22">
        <v>379092187.58130765</v>
      </c>
    </row>
    <row r="14" spans="1:5" ht="29.45" customHeight="1" thickBot="1" x14ac:dyDescent="0.3">
      <c r="A14" s="31" t="s">
        <v>35</v>
      </c>
      <c r="B14" s="32">
        <v>7.4751721506458495E-3</v>
      </c>
      <c r="C14" s="32">
        <v>0.1045540576589761</v>
      </c>
      <c r="D14" s="32">
        <v>6.4389327082819026E-2</v>
      </c>
      <c r="E14" s="33">
        <v>5.0050042602329502E-2</v>
      </c>
    </row>
  </sheetData>
  <mergeCells count="2">
    <mergeCell ref="B4:E4"/>
    <mergeCell ref="A2:E2"/>
  </mergeCells>
  <pageMargins left="0.7" right="0.7" top="0.75" bottom="0.75" header="0.3" footer="0.3"/>
  <pageSetup scale="4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E7A7-A12A-4251-B86D-4D772957185E}">
  <sheetPr codeName="Sheet3">
    <tabColor theme="5" tint="0.39997558519241921"/>
    <pageSetUpPr fitToPage="1"/>
  </sheetPr>
  <dimension ref="A1:Q60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1" max="1" width="38" bestFit="1" customWidth="1"/>
    <col min="2" max="2" width="32.140625" bestFit="1" customWidth="1"/>
    <col min="3" max="3" width="58.7109375" bestFit="1" customWidth="1"/>
    <col min="4" max="4" width="17.7109375" style="1" bestFit="1" customWidth="1"/>
    <col min="5" max="5" width="11" style="21" bestFit="1" customWidth="1"/>
    <col min="6" max="8" width="9.28515625" style="21" bestFit="1" customWidth="1"/>
    <col min="9" max="9" width="11.5703125" style="21" bestFit="1" customWidth="1"/>
    <col min="10" max="10" width="16.85546875" style="1" customWidth="1"/>
    <col min="11" max="11" width="11.5703125" style="1" bestFit="1" customWidth="1"/>
    <col min="12" max="12" width="14.28515625" bestFit="1" customWidth="1"/>
    <col min="13" max="13" width="11.28515625" bestFit="1" customWidth="1"/>
    <col min="14" max="15" width="9.28515625" bestFit="1" customWidth="1"/>
    <col min="16" max="16" width="10.140625" bestFit="1" customWidth="1"/>
    <col min="17" max="17" width="9.28515625" bestFit="1" customWidth="1"/>
    <col min="20" max="23" width="5.57031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44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  <c r="L2" s="35"/>
    </row>
    <row r="3" spans="1:17" s="39" customFormat="1" ht="7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41" t="s">
        <v>55</v>
      </c>
      <c r="C4" s="41" t="s">
        <v>56</v>
      </c>
      <c r="D4" s="42"/>
      <c r="E4" s="43">
        <f>L4</f>
        <v>8050149.1778735295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35">
        <v>8050149.1778735295</v>
      </c>
      <c r="N4" s="39">
        <f>E3</f>
        <v>2023</v>
      </c>
      <c r="O4" s="39">
        <f t="shared" ref="O4:Q4" si="0">F3</f>
        <v>2024</v>
      </c>
      <c r="P4" s="39">
        <f t="shared" si="0"/>
        <v>2025</v>
      </c>
      <c r="Q4" s="39">
        <f t="shared" si="0"/>
        <v>2026</v>
      </c>
    </row>
    <row r="5" spans="1:17" x14ac:dyDescent="0.25">
      <c r="A5" s="45" t="s">
        <v>28</v>
      </c>
      <c r="B5" s="45" t="s">
        <v>55</v>
      </c>
      <c r="C5" s="45" t="s">
        <v>58</v>
      </c>
      <c r="D5" s="46" t="s">
        <v>59</v>
      </c>
      <c r="E5" s="47"/>
      <c r="F5" s="47"/>
      <c r="G5" s="47"/>
      <c r="H5" s="47"/>
      <c r="I5" s="48">
        <v>44880</v>
      </c>
      <c r="J5" s="48">
        <v>44927</v>
      </c>
      <c r="K5" s="48" t="s">
        <v>57</v>
      </c>
      <c r="M5" s="1" t="s">
        <v>28</v>
      </c>
      <c r="N5" s="21">
        <f>SUMIF($A$5:$A56,$M5,E$5:E56)</f>
        <v>-8187.064601816237</v>
      </c>
      <c r="O5" s="21">
        <f>SUMIF($A$5:$A56,$M5,F$5:F56)</f>
        <v>0</v>
      </c>
      <c r="P5" s="21">
        <f>SUMIF($A$5:$A56,$M5,G$5:G56)</f>
        <v>0</v>
      </c>
      <c r="Q5" s="21">
        <f>SUMIF($A$5:$A56,$M5,H$5:H56)</f>
        <v>0</v>
      </c>
    </row>
    <row r="6" spans="1:17" x14ac:dyDescent="0.25">
      <c r="A6" s="45" t="s">
        <v>28</v>
      </c>
      <c r="B6" s="45" t="s">
        <v>60</v>
      </c>
      <c r="C6" s="45" t="s">
        <v>61</v>
      </c>
      <c r="D6" s="46" t="s">
        <v>59</v>
      </c>
      <c r="E6" s="47"/>
      <c r="F6" s="47"/>
      <c r="G6" s="47"/>
      <c r="H6" s="47"/>
      <c r="I6" s="48">
        <v>44917</v>
      </c>
      <c r="J6" s="48">
        <v>44927</v>
      </c>
      <c r="K6" s="48" t="s">
        <v>57</v>
      </c>
      <c r="M6" s="1" t="s">
        <v>29</v>
      </c>
      <c r="N6" s="21">
        <f>SUMIF($A$5:$A57,$M6,E$5:E57)</f>
        <v>0</v>
      </c>
      <c r="O6" s="21">
        <f>SUMIF($A$5:$A57,$M6,F$5:F57)</f>
        <v>101662.30216655135</v>
      </c>
      <c r="P6" s="21">
        <f>SUMIF($A$5:$A57,$M6,G$5:G57)</f>
        <v>0</v>
      </c>
      <c r="Q6" s="21">
        <f>SUMIF($A$5:$A57,$M6,H$5:H57)</f>
        <v>0</v>
      </c>
    </row>
    <row r="7" spans="1:17" x14ac:dyDescent="0.25">
      <c r="A7" s="45" t="s">
        <v>28</v>
      </c>
      <c r="B7" s="45" t="s">
        <v>62</v>
      </c>
      <c r="C7" s="45" t="s">
        <v>63</v>
      </c>
      <c r="D7" s="46" t="s">
        <v>64</v>
      </c>
      <c r="E7" s="47">
        <f>L7-L4</f>
        <v>32457.179871420376</v>
      </c>
      <c r="F7" s="47"/>
      <c r="G7" s="47"/>
      <c r="H7" s="47"/>
      <c r="I7" s="48">
        <v>44974</v>
      </c>
      <c r="J7" s="48">
        <v>45004</v>
      </c>
      <c r="K7" s="48" t="s">
        <v>57</v>
      </c>
      <c r="L7" s="35">
        <v>8082606.3577449499</v>
      </c>
      <c r="M7" s="1" t="s">
        <v>30</v>
      </c>
      <c r="N7" s="21">
        <f>SUMIF($A$5:$A57,$M7,E$5:E57)</f>
        <v>0</v>
      </c>
      <c r="O7" s="21">
        <f>SUMIF($A$5:$A57,$M7,F$5:F57)</f>
        <v>835834.35658304207</v>
      </c>
      <c r="P7" s="21">
        <f>SUMIF($A$5:$A57,$M7,G$5:G57)</f>
        <v>0</v>
      </c>
      <c r="Q7" s="21">
        <f>SUMIF($A$5:$A57,$M7,H$5:H57)</f>
        <v>0</v>
      </c>
    </row>
    <row r="8" spans="1:17" x14ac:dyDescent="0.25">
      <c r="A8" s="45" t="s">
        <v>28</v>
      </c>
      <c r="B8" s="45" t="s">
        <v>65</v>
      </c>
      <c r="C8" s="45" t="s">
        <v>66</v>
      </c>
      <c r="D8" s="46" t="s">
        <v>59</v>
      </c>
      <c r="E8" s="47"/>
      <c r="F8" s="47"/>
      <c r="G8" s="47"/>
      <c r="H8" s="47"/>
      <c r="I8" s="48">
        <v>45019</v>
      </c>
      <c r="J8" s="48">
        <v>45019</v>
      </c>
      <c r="K8" s="48" t="s">
        <v>57</v>
      </c>
      <c r="M8" s="1" t="s">
        <v>31</v>
      </c>
      <c r="N8" s="21">
        <f>SUMIF($A$5:$A61,$M8,E$5:E61)</f>
        <v>0</v>
      </c>
      <c r="O8" s="21">
        <f>SUMIF($A$5:$A61,$M8,F$5:F61)</f>
        <v>0</v>
      </c>
      <c r="P8" s="21">
        <f>SUMIF($A$5:$A61,$M8,G$5:G61)</f>
        <v>544598.33484679833</v>
      </c>
      <c r="Q8" s="21">
        <f>SUMIF($A$5:$A61,$M8,H$5:H61)</f>
        <v>477817.89926286601</v>
      </c>
    </row>
    <row r="9" spans="1:17" x14ac:dyDescent="0.25">
      <c r="A9" s="45" t="s">
        <v>28</v>
      </c>
      <c r="B9" s="45" t="s">
        <v>67</v>
      </c>
      <c r="C9" s="45" t="s">
        <v>68</v>
      </c>
      <c r="D9" s="46" t="s">
        <v>59</v>
      </c>
      <c r="E9" s="47"/>
      <c r="F9" s="47"/>
      <c r="G9" s="47"/>
      <c r="H9" s="47"/>
      <c r="I9" s="48">
        <v>45086</v>
      </c>
      <c r="J9" s="48">
        <v>45116</v>
      </c>
      <c r="K9" s="48" t="s">
        <v>57</v>
      </c>
    </row>
    <row r="10" spans="1:17" x14ac:dyDescent="0.25">
      <c r="A10" s="45" t="s">
        <v>28</v>
      </c>
      <c r="B10" s="45" t="s">
        <v>69</v>
      </c>
      <c r="C10" s="45" t="s">
        <v>70</v>
      </c>
      <c r="D10" s="46" t="s">
        <v>59</v>
      </c>
      <c r="E10" s="47"/>
      <c r="F10" s="47"/>
      <c r="G10" s="47"/>
      <c r="H10" s="47"/>
      <c r="I10" s="48">
        <v>45135</v>
      </c>
      <c r="J10" s="48">
        <v>45165</v>
      </c>
      <c r="K10" s="48" t="s">
        <v>57</v>
      </c>
    </row>
    <row r="11" spans="1:17" x14ac:dyDescent="0.25">
      <c r="A11" s="45" t="s">
        <v>28</v>
      </c>
      <c r="B11" s="45" t="s">
        <v>71</v>
      </c>
      <c r="C11" s="45" t="s">
        <v>72</v>
      </c>
      <c r="D11" s="46" t="s">
        <v>64</v>
      </c>
      <c r="E11" s="47">
        <f>L11-L7</f>
        <v>-40644.244473236613</v>
      </c>
      <c r="F11" s="47"/>
      <c r="G11" s="47"/>
      <c r="H11" s="47"/>
      <c r="I11" s="48">
        <v>45138</v>
      </c>
      <c r="J11" s="48">
        <v>45138</v>
      </c>
      <c r="K11" s="48" t="s">
        <v>57</v>
      </c>
      <c r="L11" s="49">
        <v>8041962.1132717133</v>
      </c>
    </row>
    <row r="12" spans="1:17" x14ac:dyDescent="0.25">
      <c r="A12" s="45" t="s">
        <v>29</v>
      </c>
      <c r="B12" s="45" t="s">
        <v>73</v>
      </c>
      <c r="C12" s="45" t="s">
        <v>74</v>
      </c>
      <c r="D12" s="46" t="s">
        <v>64</v>
      </c>
      <c r="E12" s="47"/>
      <c r="F12" s="47">
        <f>L12-L11</f>
        <v>101662.30216655135</v>
      </c>
      <c r="G12" s="47"/>
      <c r="H12" s="47"/>
      <c r="I12" s="48">
        <v>45214</v>
      </c>
      <c r="J12" s="48">
        <v>45292</v>
      </c>
      <c r="K12" s="48" t="s">
        <v>57</v>
      </c>
      <c r="L12" s="49">
        <v>8143624.4154382646</v>
      </c>
      <c r="M12" s="1"/>
    </row>
    <row r="13" spans="1:17" x14ac:dyDescent="0.25">
      <c r="A13" s="45" t="s">
        <v>29</v>
      </c>
      <c r="B13" s="45" t="s">
        <v>75</v>
      </c>
      <c r="C13" s="45" t="s">
        <v>76</v>
      </c>
      <c r="D13" s="46" t="s">
        <v>64</v>
      </c>
      <c r="E13" s="47"/>
      <c r="F13" s="47">
        <v>0</v>
      </c>
      <c r="G13" s="47"/>
      <c r="H13" s="47"/>
      <c r="I13" s="48">
        <v>45245</v>
      </c>
      <c r="J13" s="48">
        <v>45292</v>
      </c>
      <c r="K13" s="48" t="s">
        <v>57</v>
      </c>
      <c r="L13" s="49"/>
      <c r="M13" s="1"/>
    </row>
    <row r="14" spans="1:17" x14ac:dyDescent="0.25">
      <c r="A14" s="45" t="s">
        <v>29</v>
      </c>
      <c r="B14" s="45" t="s">
        <v>77</v>
      </c>
      <c r="C14" s="45" t="s">
        <v>61</v>
      </c>
      <c r="D14" s="46" t="s">
        <v>59</v>
      </c>
      <c r="E14" s="47"/>
      <c r="F14" s="47"/>
      <c r="G14" s="47"/>
      <c r="H14" s="47"/>
      <c r="I14" s="48">
        <v>45275</v>
      </c>
      <c r="J14" s="48">
        <v>45292</v>
      </c>
      <c r="K14" s="48" t="s">
        <v>57</v>
      </c>
      <c r="L14" s="49"/>
      <c r="M14" s="1"/>
    </row>
    <row r="15" spans="1:17" x14ac:dyDescent="0.25">
      <c r="A15" s="45" t="s">
        <v>29</v>
      </c>
      <c r="B15" s="45" t="s">
        <v>78</v>
      </c>
      <c r="C15" s="45" t="s">
        <v>79</v>
      </c>
      <c r="D15" s="46" t="s">
        <v>64</v>
      </c>
      <c r="E15" s="47"/>
      <c r="F15" s="47">
        <v>0</v>
      </c>
      <c r="G15" s="47"/>
      <c r="H15" s="47"/>
      <c r="I15" s="48">
        <v>45278</v>
      </c>
      <c r="J15" s="48">
        <v>45292</v>
      </c>
      <c r="K15" s="48" t="s">
        <v>57</v>
      </c>
      <c r="L15" s="49"/>
    </row>
    <row r="16" spans="1:17" x14ac:dyDescent="0.25">
      <c r="A16" s="45" t="s">
        <v>29</v>
      </c>
      <c r="B16" s="45" t="s">
        <v>80</v>
      </c>
      <c r="C16" s="45" t="s">
        <v>81</v>
      </c>
      <c r="D16" s="46" t="s">
        <v>59</v>
      </c>
      <c r="E16" s="47"/>
      <c r="F16" s="47"/>
      <c r="G16" s="47"/>
      <c r="H16" s="47"/>
      <c r="I16" s="48">
        <v>45282</v>
      </c>
      <c r="J16" s="48">
        <v>45292</v>
      </c>
      <c r="K16" s="48" t="s">
        <v>57</v>
      </c>
    </row>
    <row r="17" spans="1:12" x14ac:dyDescent="0.25">
      <c r="A17" s="45" t="s">
        <v>29</v>
      </c>
      <c r="B17" s="45" t="s">
        <v>82</v>
      </c>
      <c r="C17" s="45" t="s">
        <v>83</v>
      </c>
      <c r="D17" s="46" t="s">
        <v>59</v>
      </c>
      <c r="E17" s="47"/>
      <c r="F17" s="47"/>
      <c r="G17" s="47"/>
      <c r="H17" s="47"/>
      <c r="I17" s="48">
        <v>45282</v>
      </c>
      <c r="J17" s="48">
        <v>45292</v>
      </c>
      <c r="K17" s="48" t="s">
        <v>57</v>
      </c>
    </row>
    <row r="18" spans="1:12" x14ac:dyDescent="0.25">
      <c r="A18" s="45" t="s">
        <v>29</v>
      </c>
      <c r="B18" s="45" t="s">
        <v>84</v>
      </c>
      <c r="C18" s="45" t="s">
        <v>85</v>
      </c>
      <c r="D18" s="46" t="s">
        <v>59</v>
      </c>
      <c r="E18" s="47"/>
      <c r="F18" s="47"/>
      <c r="G18" s="47"/>
      <c r="H18" s="47"/>
      <c r="I18" s="48">
        <v>44760</v>
      </c>
      <c r="J18" s="48">
        <v>45292</v>
      </c>
      <c r="K18" s="48">
        <v>45291</v>
      </c>
    </row>
    <row r="19" spans="1:12" x14ac:dyDescent="0.25">
      <c r="A19" s="45" t="s">
        <v>30</v>
      </c>
      <c r="B19" s="45" t="s">
        <v>86</v>
      </c>
      <c r="C19" s="45" t="s">
        <v>87</v>
      </c>
      <c r="D19" s="46" t="s">
        <v>64</v>
      </c>
      <c r="E19" s="47"/>
      <c r="F19" s="47">
        <f>L19-L12</f>
        <v>835834.35658304207</v>
      </c>
      <c r="G19" s="47"/>
      <c r="H19" s="47"/>
      <c r="I19" s="48"/>
      <c r="J19" s="48">
        <v>45292</v>
      </c>
      <c r="K19" s="48" t="s">
        <v>57</v>
      </c>
      <c r="L19" s="35">
        <v>8979458.7720213067</v>
      </c>
    </row>
    <row r="20" spans="1:12" x14ac:dyDescent="0.25">
      <c r="A20" s="45" t="s">
        <v>31</v>
      </c>
      <c r="B20" s="45" t="s">
        <v>88</v>
      </c>
      <c r="C20" s="45" t="s">
        <v>89</v>
      </c>
      <c r="D20" s="46" t="s">
        <v>59</v>
      </c>
      <c r="E20" s="47"/>
      <c r="F20" s="47"/>
      <c r="G20" s="47"/>
      <c r="H20" s="47"/>
      <c r="I20" s="48"/>
      <c r="J20" s="48"/>
      <c r="K20" s="48"/>
      <c r="L20" s="35"/>
    </row>
    <row r="21" spans="1:12" x14ac:dyDescent="0.25">
      <c r="A21" s="45" t="s">
        <v>31</v>
      </c>
      <c r="B21" s="45" t="s">
        <v>88</v>
      </c>
      <c r="C21" s="45" t="s">
        <v>90</v>
      </c>
      <c r="D21" s="46" t="s">
        <v>59</v>
      </c>
      <c r="E21" s="47"/>
      <c r="F21" s="47"/>
      <c r="G21" s="47"/>
      <c r="H21" s="47"/>
      <c r="I21" s="48"/>
      <c r="J21" s="48"/>
      <c r="K21" s="48"/>
      <c r="L21" s="35"/>
    </row>
    <row r="22" spans="1:12" x14ac:dyDescent="0.25">
      <c r="A22" s="45" t="s">
        <v>31</v>
      </c>
      <c r="B22" s="45" t="s">
        <v>88</v>
      </c>
      <c r="C22" s="45" t="s">
        <v>91</v>
      </c>
      <c r="D22" s="46" t="s">
        <v>64</v>
      </c>
      <c r="E22" s="47"/>
      <c r="F22" s="47"/>
      <c r="G22" s="47"/>
      <c r="H22" s="47"/>
      <c r="I22" s="48"/>
      <c r="J22" s="48"/>
      <c r="K22" s="48"/>
    </row>
    <row r="23" spans="1:12" x14ac:dyDescent="0.25">
      <c r="A23" s="45" t="s">
        <v>31</v>
      </c>
      <c r="B23" s="45" t="s">
        <v>86</v>
      </c>
      <c r="C23" s="45" t="s">
        <v>92</v>
      </c>
      <c r="D23" s="46" t="s">
        <v>64</v>
      </c>
      <c r="E23" s="47"/>
      <c r="F23" s="47"/>
      <c r="G23" s="47">
        <f>L23-L19</f>
        <v>544598.33484679833</v>
      </c>
      <c r="H23" s="47"/>
      <c r="I23" s="48"/>
      <c r="J23" s="48">
        <v>45658</v>
      </c>
      <c r="K23" s="48"/>
      <c r="L23" s="35">
        <v>9524057.106868105</v>
      </c>
    </row>
    <row r="24" spans="1:12" x14ac:dyDescent="0.25">
      <c r="A24" s="45" t="s">
        <v>31</v>
      </c>
      <c r="B24" s="45" t="s">
        <v>88</v>
      </c>
      <c r="C24" s="45" t="s">
        <v>58</v>
      </c>
      <c r="D24" s="46" t="s">
        <v>59</v>
      </c>
      <c r="E24" s="47"/>
      <c r="F24" s="47"/>
      <c r="G24" s="47"/>
      <c r="H24" s="47"/>
      <c r="I24" s="48"/>
      <c r="J24" s="48"/>
      <c r="K24" s="48"/>
    </row>
    <row r="25" spans="1:12" x14ac:dyDescent="0.25">
      <c r="A25" s="45" t="s">
        <v>31</v>
      </c>
      <c r="B25" s="45" t="s">
        <v>88</v>
      </c>
      <c r="C25" s="45" t="s">
        <v>91</v>
      </c>
      <c r="D25" s="46" t="s">
        <v>64</v>
      </c>
      <c r="E25" s="47"/>
      <c r="F25" s="47"/>
      <c r="G25" s="47"/>
      <c r="H25" s="47"/>
      <c r="I25" s="48"/>
      <c r="J25" s="48"/>
      <c r="K25" s="48"/>
    </row>
    <row r="26" spans="1:12" x14ac:dyDescent="0.25">
      <c r="A26" s="45" t="s">
        <v>31</v>
      </c>
      <c r="B26" s="45" t="s">
        <v>86</v>
      </c>
      <c r="C26" s="45" t="s">
        <v>93</v>
      </c>
      <c r="D26" s="46" t="s">
        <v>64</v>
      </c>
      <c r="E26" s="47"/>
      <c r="F26" s="47"/>
      <c r="G26" s="47"/>
      <c r="H26" s="47">
        <f>L26-L23</f>
        <v>477817.89926286601</v>
      </c>
      <c r="I26" s="47"/>
      <c r="J26" s="48">
        <v>46023</v>
      </c>
      <c r="K26" s="46"/>
      <c r="L26" s="35">
        <v>10001875.006130971</v>
      </c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45"/>
      <c r="B56" s="45"/>
      <c r="C56" s="45"/>
      <c r="D56" s="46"/>
      <c r="E56" s="47"/>
      <c r="F56" s="47"/>
      <c r="G56" s="47"/>
      <c r="H56" s="47"/>
      <c r="I56" s="47"/>
      <c r="J56" s="46"/>
      <c r="K56" s="46"/>
    </row>
    <row r="57" spans="1:11" x14ac:dyDescent="0.25">
      <c r="A57" s="50" t="s">
        <v>94</v>
      </c>
      <c r="B57" s="50" t="s">
        <v>94</v>
      </c>
      <c r="C57" s="50" t="s">
        <v>94</v>
      </c>
      <c r="D57" s="50" t="s">
        <v>94</v>
      </c>
      <c r="E57" s="50"/>
      <c r="F57" s="50"/>
      <c r="G57" s="50"/>
      <c r="H57" s="50"/>
      <c r="I57" s="50"/>
      <c r="J57" s="50" t="s">
        <v>94</v>
      </c>
      <c r="K57" s="50" t="s">
        <v>94</v>
      </c>
    </row>
    <row r="58" spans="1:11" x14ac:dyDescent="0.25">
      <c r="D58" s="51" t="s">
        <v>95</v>
      </c>
      <c r="E58" s="21">
        <f>SUM(E5:E56)</f>
        <v>-8187.064601816237</v>
      </c>
      <c r="F58" s="21">
        <f>SUM(F5:F56)</f>
        <v>937496.65874959342</v>
      </c>
      <c r="G58" s="21">
        <f>SUM(G5:G56)</f>
        <v>544598.33484679833</v>
      </c>
      <c r="H58" s="21">
        <f>SUM(H5:H56)</f>
        <v>477817.89926286601</v>
      </c>
    </row>
    <row r="59" spans="1:11" x14ac:dyDescent="0.25">
      <c r="D59" s="51"/>
      <c r="E59" s="29"/>
      <c r="F59" s="52"/>
      <c r="G59" s="53"/>
      <c r="H59" s="53"/>
    </row>
    <row r="60" spans="1:11" x14ac:dyDescent="0.25">
      <c r="C60" t="s">
        <v>96</v>
      </c>
      <c r="D60" s="54"/>
      <c r="E60" s="29"/>
      <c r="F60" s="29"/>
    </row>
  </sheetData>
  <mergeCells count="1">
    <mergeCell ref="E2:H2"/>
  </mergeCells>
  <pageMargins left="0.7" right="0.7" top="0.75" bottom="0.75" header="0.3" footer="0.3"/>
  <pageSetup scale="54" fitToHeight="0" orientation="landscape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4FD2F-3086-40D7-B1F3-A77ED3E57E0D}">
  <sheetPr codeName="Sheet4">
    <tabColor theme="5" tint="0.39997558519241921"/>
    <pageSetUpPr fitToPage="1"/>
  </sheetPr>
  <dimension ref="A1:Q62"/>
  <sheetViews>
    <sheetView view="pageBreakPreview" zoomScaleNormal="100" zoomScaleSheetLayoutView="100" workbookViewId="0">
      <selection activeCell="E5" sqref="E5"/>
    </sheetView>
  </sheetViews>
  <sheetFormatPr defaultRowHeight="15" x14ac:dyDescent="0.25"/>
  <cols>
    <col min="1" max="1" width="33" bestFit="1" customWidth="1"/>
    <col min="2" max="2" width="24.5703125" customWidth="1"/>
    <col min="3" max="3" width="59.42578125" customWidth="1"/>
    <col min="4" max="4" width="18.42578125" style="1" customWidth="1"/>
    <col min="5" max="9" width="18.42578125" style="21" customWidth="1"/>
    <col min="10" max="10" width="16.85546875" style="1" customWidth="1"/>
    <col min="11" max="11" width="13.7109375" style="1" bestFit="1" customWidth="1"/>
    <col min="12" max="12" width="12" bestFit="1" customWidth="1"/>
    <col min="14" max="14" width="10.5703125" bestFit="1" customWidth="1"/>
    <col min="16" max="16" width="10.140625" bestFit="1" customWidth="1"/>
    <col min="17" max="17" width="10.57031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40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60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41" t="s">
        <v>97</v>
      </c>
      <c r="C4" s="41" t="s">
        <v>98</v>
      </c>
      <c r="D4" s="42" t="s">
        <v>64</v>
      </c>
      <c r="E4" s="43">
        <v>1325429</v>
      </c>
      <c r="F4" s="43"/>
      <c r="G4" s="43"/>
      <c r="H4" s="43"/>
      <c r="I4" s="44">
        <v>44868</v>
      </c>
      <c r="J4" s="44">
        <v>44868</v>
      </c>
      <c r="K4" s="42" t="s">
        <v>57</v>
      </c>
      <c r="L4" s="21">
        <v>1325429</v>
      </c>
    </row>
    <row r="5" spans="1:17" x14ac:dyDescent="0.25">
      <c r="A5" s="45" t="s">
        <v>28</v>
      </c>
      <c r="B5" s="45" t="s">
        <v>60</v>
      </c>
      <c r="C5" s="45" t="s">
        <v>61</v>
      </c>
      <c r="D5" s="46" t="s">
        <v>59</v>
      </c>
      <c r="E5" s="47"/>
      <c r="F5" s="47"/>
      <c r="G5" s="47"/>
      <c r="H5" s="47"/>
      <c r="I5" s="48">
        <v>44917</v>
      </c>
      <c r="J5" s="48">
        <v>44927</v>
      </c>
      <c r="K5" s="46" t="s">
        <v>57</v>
      </c>
      <c r="L5" s="21"/>
      <c r="M5" s="1" t="s">
        <v>28</v>
      </c>
      <c r="N5" s="21">
        <f>SUMIF($A$4:$A55,$M5,E$4:E55)</f>
        <v>-1214</v>
      </c>
      <c r="O5" s="21">
        <f ca="1">SUMIF($A$4:$A57,$M5,F$4:F55)</f>
        <v>16739</v>
      </c>
      <c r="P5" s="21">
        <f ca="1">SUMIF($A$4:$A57,$M5,G$4:G55)</f>
        <v>0</v>
      </c>
      <c r="Q5" s="21">
        <f ca="1">SUMIF($A$4:$A57,$M5,H$4:H55)</f>
        <v>0</v>
      </c>
    </row>
    <row r="6" spans="1:17" x14ac:dyDescent="0.25">
      <c r="A6" s="45" t="s">
        <v>28</v>
      </c>
      <c r="B6" s="45" t="s">
        <v>62</v>
      </c>
      <c r="C6" s="45" t="s">
        <v>99</v>
      </c>
      <c r="D6" s="46" t="s">
        <v>64</v>
      </c>
      <c r="E6" s="47">
        <f>L6-L4</f>
        <v>5290.8886723343749</v>
      </c>
      <c r="F6" s="47"/>
      <c r="G6" s="47"/>
      <c r="H6" s="47"/>
      <c r="I6" s="48">
        <v>44974</v>
      </c>
      <c r="J6" s="48">
        <v>45004</v>
      </c>
      <c r="K6" s="46" t="s">
        <v>57</v>
      </c>
      <c r="L6" s="21">
        <v>1330719.8886723344</v>
      </c>
      <c r="M6" s="1" t="s">
        <v>29</v>
      </c>
      <c r="N6" s="21">
        <f>SUMIF($A$4:$A56,$M6,E$4:E56)</f>
        <v>0</v>
      </c>
      <c r="O6" s="21">
        <f ca="1">SUMIF($A$4:$A58,$M6,F$4:F56)</f>
        <v>0</v>
      </c>
      <c r="P6" s="21">
        <f ca="1">SUMIF($A$4:$A58,$M6,G$4:G56)</f>
        <v>0</v>
      </c>
      <c r="Q6" s="21">
        <f ca="1">SUMIF($A$4:$A58,$M6,H$4:H56)</f>
        <v>0</v>
      </c>
    </row>
    <row r="7" spans="1:17" x14ac:dyDescent="0.25">
      <c r="A7" s="45" t="s">
        <v>28</v>
      </c>
      <c r="B7" s="45" t="s">
        <v>69</v>
      </c>
      <c r="C7" s="45" t="s">
        <v>70</v>
      </c>
      <c r="D7" s="46" t="s">
        <v>59</v>
      </c>
      <c r="E7" s="47"/>
      <c r="F7" s="47"/>
      <c r="G7" s="47"/>
      <c r="H7" s="47"/>
      <c r="I7" s="48">
        <v>45019</v>
      </c>
      <c r="J7" s="48">
        <v>45019</v>
      </c>
      <c r="K7" s="46" t="s">
        <v>57</v>
      </c>
      <c r="L7" s="21"/>
      <c r="M7" s="1" t="s">
        <v>30</v>
      </c>
      <c r="N7" s="21">
        <f>SUMIF($A$4:$A56,$M7,E$4:E56)</f>
        <v>0</v>
      </c>
      <c r="O7" s="21">
        <f ca="1">SUMIF($A$4:$A58,$M7,F$4:F56)</f>
        <v>95269</v>
      </c>
      <c r="P7" s="21">
        <f ca="1">SUMIF($A$4:$A58,$M7,G$4:G56)</f>
        <v>0</v>
      </c>
      <c r="Q7" s="21">
        <f ca="1">SUMIF($A$4:$A58,$M7,H$4:H56)</f>
        <v>0</v>
      </c>
    </row>
    <row r="8" spans="1:17" x14ac:dyDescent="0.25">
      <c r="A8" s="45" t="s">
        <v>28</v>
      </c>
      <c r="B8" s="45" t="s">
        <v>71</v>
      </c>
      <c r="C8" s="45" t="s">
        <v>100</v>
      </c>
      <c r="D8" s="46" t="s">
        <v>64</v>
      </c>
      <c r="E8" s="47">
        <f>L8-L6</f>
        <v>-6504.8886723343749</v>
      </c>
      <c r="F8" s="47"/>
      <c r="G8" s="47"/>
      <c r="H8" s="47"/>
      <c r="I8" s="48">
        <v>45138</v>
      </c>
      <c r="J8" s="48">
        <v>45138</v>
      </c>
      <c r="K8" s="48" t="s">
        <v>57</v>
      </c>
      <c r="L8" s="21">
        <v>1324215</v>
      </c>
      <c r="M8" s="1" t="s">
        <v>31</v>
      </c>
      <c r="N8" s="21">
        <f ca="1">SUMIF($A$4:$A62,$M8,E$4:E60)</f>
        <v>0</v>
      </c>
      <c r="O8" s="21">
        <f ca="1">SUMIF($A$4:$A62,$M8,F$4:F60)</f>
        <v>0</v>
      </c>
      <c r="P8" s="21">
        <f ca="1">SUMIF($A$4:$A62,$M8,G$4:G60)</f>
        <v>92502</v>
      </c>
      <c r="Q8" s="21">
        <f ca="1">SUMIF($A$4:$A62,$M8,H$4:H60)</f>
        <v>76695.483852556208</v>
      </c>
    </row>
    <row r="9" spans="1:17" x14ac:dyDescent="0.25">
      <c r="A9" s="45" t="s">
        <v>28</v>
      </c>
      <c r="B9" s="45" t="s">
        <v>73</v>
      </c>
      <c r="C9" s="45" t="s">
        <v>101</v>
      </c>
      <c r="D9" s="46" t="s">
        <v>64</v>
      </c>
      <c r="E9" s="47"/>
      <c r="F9" s="47">
        <f>L9-L8</f>
        <v>16739</v>
      </c>
      <c r="G9" s="47"/>
      <c r="H9" s="47"/>
      <c r="I9" s="48">
        <v>45214</v>
      </c>
      <c r="J9" s="48">
        <v>45292</v>
      </c>
      <c r="K9" s="48" t="s">
        <v>57</v>
      </c>
      <c r="L9" s="21">
        <v>1340954</v>
      </c>
      <c r="M9" s="1"/>
      <c r="N9" s="21"/>
      <c r="O9" s="21"/>
      <c r="P9" s="21"/>
      <c r="Q9" s="21"/>
    </row>
    <row r="10" spans="1:17" x14ac:dyDescent="0.25">
      <c r="A10" s="45" t="s">
        <v>29</v>
      </c>
      <c r="B10" s="45" t="s">
        <v>77</v>
      </c>
      <c r="C10" s="45" t="s">
        <v>61</v>
      </c>
      <c r="D10" s="46" t="s">
        <v>59</v>
      </c>
      <c r="E10" s="47"/>
      <c r="F10" s="47"/>
      <c r="G10" s="47"/>
      <c r="H10" s="47"/>
      <c r="I10" s="48">
        <v>45245</v>
      </c>
      <c r="J10" s="48">
        <v>45292</v>
      </c>
      <c r="K10" s="48" t="s">
        <v>57</v>
      </c>
      <c r="L10" s="21"/>
      <c r="M10" s="1"/>
      <c r="N10" s="21"/>
      <c r="O10" s="21"/>
      <c r="P10" s="21"/>
      <c r="Q10" s="21"/>
    </row>
    <row r="11" spans="1:17" x14ac:dyDescent="0.25">
      <c r="A11" s="45" t="s">
        <v>29</v>
      </c>
      <c r="B11" s="45" t="s">
        <v>78</v>
      </c>
      <c r="C11" s="45" t="s">
        <v>79</v>
      </c>
      <c r="D11" s="46" t="s">
        <v>64</v>
      </c>
      <c r="E11" s="47"/>
      <c r="F11" s="47">
        <v>0</v>
      </c>
      <c r="G11" s="47"/>
      <c r="H11" s="47"/>
      <c r="I11" s="48">
        <v>45275</v>
      </c>
      <c r="J11" s="48">
        <v>45292</v>
      </c>
      <c r="K11" s="48" t="s">
        <v>57</v>
      </c>
      <c r="L11" s="21"/>
      <c r="M11" s="1"/>
      <c r="N11" s="21"/>
      <c r="O11" s="21"/>
      <c r="P11" s="21"/>
      <c r="Q11" s="21"/>
    </row>
    <row r="12" spans="1:17" x14ac:dyDescent="0.25">
      <c r="A12" s="45" t="s">
        <v>29</v>
      </c>
      <c r="B12" s="45" t="s">
        <v>80</v>
      </c>
      <c r="C12" s="45" t="s">
        <v>81</v>
      </c>
      <c r="D12" s="46" t="s">
        <v>59</v>
      </c>
      <c r="E12" s="47"/>
      <c r="F12" s="47"/>
      <c r="G12" s="47"/>
      <c r="H12" s="47"/>
      <c r="I12" s="48">
        <v>45278</v>
      </c>
      <c r="J12" s="48">
        <v>45292</v>
      </c>
      <c r="K12" s="48" t="s">
        <v>57</v>
      </c>
      <c r="L12" s="21"/>
      <c r="M12" s="1"/>
      <c r="N12" s="21"/>
      <c r="O12" s="21"/>
      <c r="P12" s="21"/>
      <c r="Q12" s="21"/>
    </row>
    <row r="13" spans="1:17" x14ac:dyDescent="0.25">
      <c r="A13" s="45" t="s">
        <v>29</v>
      </c>
      <c r="B13" s="45" t="s">
        <v>82</v>
      </c>
      <c r="C13" s="45" t="s">
        <v>83</v>
      </c>
      <c r="D13" s="46" t="s">
        <v>59</v>
      </c>
      <c r="E13" s="47"/>
      <c r="F13" s="47"/>
      <c r="G13" s="47"/>
      <c r="H13" s="47"/>
      <c r="I13" s="48">
        <v>45282</v>
      </c>
      <c r="J13" s="48">
        <v>45292</v>
      </c>
      <c r="K13" s="48" t="s">
        <v>57</v>
      </c>
      <c r="L13" s="21"/>
      <c r="M13" s="1"/>
    </row>
    <row r="14" spans="1:17" x14ac:dyDescent="0.25">
      <c r="A14" s="45" t="s">
        <v>30</v>
      </c>
      <c r="B14" s="45" t="s">
        <v>86</v>
      </c>
      <c r="C14" s="45" t="s">
        <v>87</v>
      </c>
      <c r="D14" s="46" t="s">
        <v>64</v>
      </c>
      <c r="E14" s="47"/>
      <c r="F14" s="47">
        <f>L14-L9</f>
        <v>95269</v>
      </c>
      <c r="G14" s="47"/>
      <c r="H14" s="47"/>
      <c r="I14" s="48"/>
      <c r="J14" s="48">
        <v>45292</v>
      </c>
      <c r="K14" s="48" t="s">
        <v>57</v>
      </c>
      <c r="L14" s="21">
        <v>1436223</v>
      </c>
    </row>
    <row r="15" spans="1:17" x14ac:dyDescent="0.25">
      <c r="A15" s="45" t="s">
        <v>31</v>
      </c>
      <c r="B15" s="45" t="s">
        <v>88</v>
      </c>
      <c r="C15" s="45" t="s">
        <v>89</v>
      </c>
      <c r="D15" s="46" t="s">
        <v>59</v>
      </c>
      <c r="E15" s="47"/>
      <c r="F15" s="47"/>
      <c r="G15" s="47"/>
      <c r="H15" s="47"/>
      <c r="I15" s="48"/>
      <c r="J15" s="48"/>
      <c r="K15" s="48"/>
      <c r="L15" s="21"/>
    </row>
    <row r="16" spans="1:17" x14ac:dyDescent="0.25">
      <c r="A16" s="45" t="s">
        <v>31</v>
      </c>
      <c r="B16" s="45" t="s">
        <v>88</v>
      </c>
      <c r="C16" s="45" t="s">
        <v>81</v>
      </c>
      <c r="D16" s="46" t="s">
        <v>59</v>
      </c>
      <c r="E16" s="47"/>
      <c r="F16" s="47"/>
      <c r="G16" s="47"/>
      <c r="H16" s="47"/>
      <c r="I16" s="48"/>
      <c r="J16" s="48"/>
      <c r="K16" s="48"/>
      <c r="L16" s="21"/>
    </row>
    <row r="17" spans="1:13" x14ac:dyDescent="0.25">
      <c r="A17" s="45" t="s">
        <v>31</v>
      </c>
      <c r="B17" s="45" t="s">
        <v>88</v>
      </c>
      <c r="C17" s="45" t="s">
        <v>90</v>
      </c>
      <c r="D17" s="46" t="s">
        <v>59</v>
      </c>
      <c r="E17" s="47"/>
      <c r="F17" s="47"/>
      <c r="G17" s="47"/>
      <c r="H17" s="47"/>
      <c r="I17" s="48"/>
      <c r="J17" s="48"/>
      <c r="K17" s="46"/>
      <c r="L17" s="21"/>
    </row>
    <row r="18" spans="1:13" x14ac:dyDescent="0.25">
      <c r="A18" s="45" t="s">
        <v>31</v>
      </c>
      <c r="B18" s="45" t="s">
        <v>88</v>
      </c>
      <c r="C18" s="45" t="s">
        <v>91</v>
      </c>
      <c r="D18" s="46" t="s">
        <v>64</v>
      </c>
      <c r="E18" s="47"/>
      <c r="F18" s="47"/>
      <c r="G18" s="47"/>
      <c r="H18" s="47"/>
      <c r="I18" s="48"/>
      <c r="J18" s="48"/>
      <c r="K18" s="46"/>
      <c r="L18" s="21"/>
    </row>
    <row r="19" spans="1:13" x14ac:dyDescent="0.25">
      <c r="A19" s="45" t="s">
        <v>31</v>
      </c>
      <c r="B19" s="45" t="s">
        <v>86</v>
      </c>
      <c r="C19" s="45" t="s">
        <v>92</v>
      </c>
      <c r="D19" s="46" t="s">
        <v>64</v>
      </c>
      <c r="E19" s="47"/>
      <c r="F19" s="47"/>
      <c r="G19" s="47">
        <f>L19-L14</f>
        <v>92502</v>
      </c>
      <c r="H19" s="47"/>
      <c r="I19" s="48"/>
      <c r="J19" s="48">
        <v>45658</v>
      </c>
      <c r="K19" s="46"/>
      <c r="L19" s="21">
        <v>1528725</v>
      </c>
    </row>
    <row r="20" spans="1:13" x14ac:dyDescent="0.25">
      <c r="A20" s="45" t="s">
        <v>31</v>
      </c>
      <c r="B20" s="45" t="s">
        <v>88</v>
      </c>
      <c r="C20" s="45" t="s">
        <v>58</v>
      </c>
      <c r="D20" s="46" t="s">
        <v>59</v>
      </c>
      <c r="E20" s="47"/>
      <c r="F20" s="47"/>
      <c r="G20" s="47"/>
      <c r="H20" s="47"/>
      <c r="I20" s="48"/>
      <c r="J20" s="48"/>
      <c r="K20" s="46"/>
      <c r="L20" s="21"/>
      <c r="M20" s="1"/>
    </row>
    <row r="21" spans="1:13" x14ac:dyDescent="0.25">
      <c r="A21" s="45" t="s">
        <v>31</v>
      </c>
      <c r="B21" s="45" t="s">
        <v>88</v>
      </c>
      <c r="C21" s="45" t="s">
        <v>91</v>
      </c>
      <c r="D21" s="46" t="s">
        <v>64</v>
      </c>
      <c r="E21" s="47"/>
      <c r="F21" s="47"/>
      <c r="G21" s="47"/>
      <c r="H21" s="47"/>
      <c r="I21" s="48"/>
      <c r="J21" s="48"/>
      <c r="K21" s="46"/>
    </row>
    <row r="22" spans="1:13" x14ac:dyDescent="0.25">
      <c r="A22" s="45" t="s">
        <v>31</v>
      </c>
      <c r="B22" s="55" t="s">
        <v>86</v>
      </c>
      <c r="C22" s="45" t="s">
        <v>93</v>
      </c>
      <c r="D22" s="46" t="s">
        <v>64</v>
      </c>
      <c r="E22" s="47"/>
      <c r="F22" s="47"/>
      <c r="G22" s="47"/>
      <c r="H22" s="47">
        <f>L22-L19</f>
        <v>76695.483852556208</v>
      </c>
      <c r="I22" s="47"/>
      <c r="J22" s="48">
        <v>46023</v>
      </c>
      <c r="K22" s="46"/>
      <c r="L22" s="21">
        <v>1605420.4838525562</v>
      </c>
    </row>
    <row r="23" spans="1:13" x14ac:dyDescent="0.25">
      <c r="A23" s="45"/>
      <c r="B23" s="45"/>
      <c r="C23" s="45"/>
      <c r="D23" s="46"/>
      <c r="E23" s="47"/>
      <c r="F23" s="47"/>
      <c r="G23" s="47"/>
      <c r="H23" s="47"/>
      <c r="I23" s="48"/>
      <c r="J23" s="46"/>
      <c r="K23" s="46"/>
    </row>
    <row r="24" spans="1:13" x14ac:dyDescent="0.25">
      <c r="A24" s="45"/>
      <c r="B24" s="45"/>
      <c r="C24" s="45"/>
      <c r="D24" s="46"/>
      <c r="E24" s="47"/>
      <c r="F24" s="47"/>
      <c r="G24" s="47"/>
      <c r="H24" s="47"/>
      <c r="I24" s="48"/>
      <c r="J24" s="46"/>
      <c r="K24" s="46"/>
    </row>
    <row r="25" spans="1:13" x14ac:dyDescent="0.25">
      <c r="A25" s="45"/>
      <c r="B25" s="45"/>
      <c r="C25" s="45"/>
      <c r="D25" s="46"/>
      <c r="E25" s="47"/>
      <c r="F25" s="47"/>
      <c r="G25" s="47"/>
      <c r="H25" s="47"/>
      <c r="I25" s="48"/>
      <c r="J25" s="46"/>
      <c r="K25" s="46"/>
    </row>
    <row r="26" spans="1:13" x14ac:dyDescent="0.25">
      <c r="A26" s="45"/>
      <c r="B26" s="45"/>
      <c r="C26" s="45"/>
      <c r="D26" s="46"/>
      <c r="E26" s="47"/>
      <c r="F26" s="47"/>
      <c r="G26" s="47"/>
      <c r="H26" s="47"/>
      <c r="I26" s="48"/>
      <c r="J26" s="46"/>
      <c r="K26" s="46"/>
    </row>
    <row r="27" spans="1:13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8"/>
      <c r="K27" s="46"/>
    </row>
    <row r="28" spans="1:13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3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3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3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3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45"/>
      <c r="B56" s="45"/>
      <c r="C56" s="45"/>
      <c r="D56" s="46"/>
      <c r="E56" s="47"/>
      <c r="F56" s="47"/>
      <c r="G56" s="47"/>
      <c r="H56" s="47"/>
      <c r="I56" s="47"/>
      <c r="J56" s="46"/>
      <c r="K56" s="46"/>
    </row>
    <row r="57" spans="1:11" x14ac:dyDescent="0.25">
      <c r="A57" s="45"/>
      <c r="B57" s="45"/>
      <c r="C57" s="45"/>
      <c r="D57" s="46"/>
      <c r="E57" s="47"/>
      <c r="F57" s="47"/>
      <c r="G57" s="47"/>
      <c r="H57" s="47"/>
      <c r="I57" s="47"/>
      <c r="J57" s="46"/>
      <c r="K57" s="46"/>
    </row>
    <row r="58" spans="1:11" x14ac:dyDescent="0.25">
      <c r="A58" s="45"/>
      <c r="B58" s="45"/>
      <c r="C58" s="45"/>
      <c r="D58" s="46"/>
      <c r="E58" s="47"/>
      <c r="F58" s="47"/>
      <c r="G58" s="47"/>
      <c r="H58" s="47"/>
      <c r="I58" s="47"/>
      <c r="J58" s="46"/>
      <c r="K58" s="46"/>
    </row>
    <row r="59" spans="1:11" x14ac:dyDescent="0.25">
      <c r="A59" s="50" t="s">
        <v>94</v>
      </c>
      <c r="B59" s="50" t="s">
        <v>94</v>
      </c>
      <c r="C59" s="50" t="s">
        <v>94</v>
      </c>
      <c r="D59" s="50" t="s">
        <v>94</v>
      </c>
      <c r="E59" s="50"/>
      <c r="F59" s="50"/>
      <c r="G59" s="50"/>
      <c r="H59" s="50"/>
      <c r="I59" s="50"/>
      <c r="J59" s="50" t="s">
        <v>94</v>
      </c>
      <c r="K59" s="50" t="s">
        <v>94</v>
      </c>
    </row>
    <row r="60" spans="1:11" x14ac:dyDescent="0.25">
      <c r="D60" s="51" t="s">
        <v>95</v>
      </c>
      <c r="E60" s="21">
        <f>SUM(E13:E58)</f>
        <v>0</v>
      </c>
      <c r="F60" s="21">
        <f>SUM(F13:F58)</f>
        <v>95269</v>
      </c>
      <c r="G60" s="21">
        <f t="shared" ref="G60:H60" si="0">SUM(G13:G58)</f>
        <v>92502</v>
      </c>
      <c r="H60" s="21">
        <f t="shared" si="0"/>
        <v>76695.483852556208</v>
      </c>
    </row>
    <row r="61" spans="1:11" x14ac:dyDescent="0.25">
      <c r="D61" s="51"/>
      <c r="E61" s="29"/>
      <c r="F61" s="52"/>
      <c r="G61" s="53"/>
      <c r="H61" s="53"/>
    </row>
    <row r="62" spans="1:11" x14ac:dyDescent="0.25">
      <c r="C62" t="s">
        <v>96</v>
      </c>
      <c r="D62" s="54"/>
      <c r="E62" s="29"/>
      <c r="F62" s="29"/>
    </row>
  </sheetData>
  <mergeCells count="1">
    <mergeCell ref="E2:H2"/>
  </mergeCells>
  <dataValidations count="2">
    <dataValidation type="list" allowBlank="1" showInputMessage="1" showErrorMessage="1" sqref="A4 A6:A8 A14:A21 A23:A58" xr:uid="{BC0AD038-FF77-4AE8-A378-6F4B10BB934E}">
      <formula1>#REF!</formula1>
    </dataValidation>
    <dataValidation type="list" allowBlank="1" showInputMessage="1" showErrorMessage="1" sqref="D7:D21 D23:D58" xr:uid="{D97904E0-97AF-4B97-AAAD-EA01C0765821}">
      <formula1>#REF!</formula1>
    </dataValidation>
  </dataValidations>
  <pageMargins left="0.7" right="0.7" top="0.75" bottom="0.75" header="0.3" footer="0.3"/>
  <pageSetup scale="47" fitToHeight="0" orientation="landscape" r:id="rId1"/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C8D-1DBB-44EA-906F-CFCD52E4DAE3}">
  <sheetPr codeName="Sheet5">
    <tabColor theme="5" tint="0.39997558519241921"/>
    <pageSetUpPr fitToPage="1"/>
  </sheetPr>
  <dimension ref="A1:Q60"/>
  <sheetViews>
    <sheetView view="pageBreakPreview" zoomScaleNormal="100" zoomScaleSheetLayoutView="100" workbookViewId="0">
      <selection activeCell="A28" sqref="A28"/>
    </sheetView>
  </sheetViews>
  <sheetFormatPr defaultRowHeight="15" x14ac:dyDescent="0.25"/>
  <cols>
    <col min="1" max="1" width="44.140625" customWidth="1"/>
    <col min="2" max="2" width="44.85546875" bestFit="1" customWidth="1"/>
    <col min="3" max="3" width="67.7109375" bestFit="1" customWidth="1"/>
    <col min="4" max="4" width="31.28515625" style="1" bestFit="1" customWidth="1"/>
    <col min="5" max="5" width="11.28515625" style="21" bestFit="1" customWidth="1"/>
    <col min="6" max="6" width="9.42578125" style="21" bestFit="1" customWidth="1"/>
    <col min="7" max="7" width="10.140625" style="21" bestFit="1" customWidth="1"/>
    <col min="8" max="8" width="9.7109375" style="21" bestFit="1" customWidth="1"/>
    <col min="9" max="9" width="14.140625" style="21" bestFit="1" customWidth="1"/>
    <col min="10" max="10" width="24.42578125" style="1" bestFit="1" customWidth="1"/>
    <col min="11" max="11" width="12.7109375" style="1" bestFit="1" customWidth="1"/>
    <col min="12" max="12" width="12.28515625" bestFit="1" customWidth="1"/>
    <col min="13" max="13" width="12.7109375" bestFit="1" customWidth="1"/>
    <col min="14" max="14" width="9" bestFit="1" customWidth="1"/>
    <col min="15" max="15" width="9.42578125" bestFit="1" customWidth="1"/>
    <col min="16" max="16" width="10.140625" bestFit="1" customWidth="1"/>
    <col min="17" max="17" width="9.710937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37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30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56" t="s">
        <v>54</v>
      </c>
      <c r="B4" s="56" t="s">
        <v>102</v>
      </c>
      <c r="C4" s="56" t="s">
        <v>56</v>
      </c>
      <c r="D4" s="42"/>
      <c r="E4" s="43">
        <f>L4</f>
        <v>1691792.2984990415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21">
        <v>1691792.2984990415</v>
      </c>
    </row>
    <row r="5" spans="1:17" x14ac:dyDescent="0.25">
      <c r="A5" s="55" t="s">
        <v>28</v>
      </c>
      <c r="B5" s="55" t="s">
        <v>102</v>
      </c>
      <c r="C5" s="55" t="s">
        <v>58</v>
      </c>
      <c r="D5" s="46" t="s">
        <v>59</v>
      </c>
      <c r="E5" s="47"/>
      <c r="F5" s="47"/>
      <c r="G5" s="47"/>
      <c r="H5" s="47"/>
      <c r="I5" s="48">
        <v>44880</v>
      </c>
      <c r="J5" s="48">
        <v>44927</v>
      </c>
      <c r="K5" s="48" t="s">
        <v>57</v>
      </c>
      <c r="L5" s="21"/>
      <c r="M5" s="1" t="s">
        <v>28</v>
      </c>
      <c r="N5" s="21">
        <f>SUMIF($A$5:$A56,$M5,E$5:E56)</f>
        <v>-9506.3826702467632</v>
      </c>
      <c r="O5" s="21">
        <f>SUMIF($A$5:$A56,$M5,F$5:F56)</f>
        <v>0</v>
      </c>
      <c r="P5" s="21">
        <f>SUMIF($A$5:$A56,$M5,G$5:G56)</f>
        <v>0</v>
      </c>
      <c r="Q5" s="21">
        <f>SUMIF($A$5:$A56,$M5,H$5:H56)</f>
        <v>0</v>
      </c>
    </row>
    <row r="6" spans="1:17" x14ac:dyDescent="0.25">
      <c r="A6" s="55" t="s">
        <v>28</v>
      </c>
      <c r="B6" s="55" t="s">
        <v>60</v>
      </c>
      <c r="C6" s="55" t="s">
        <v>61</v>
      </c>
      <c r="D6" s="46" t="s">
        <v>59</v>
      </c>
      <c r="E6" s="47"/>
      <c r="F6" s="47"/>
      <c r="G6" s="47"/>
      <c r="H6" s="47"/>
      <c r="I6" s="48">
        <v>44917</v>
      </c>
      <c r="J6" s="48">
        <v>44927</v>
      </c>
      <c r="K6" s="48" t="s">
        <v>57</v>
      </c>
      <c r="L6" s="21"/>
      <c r="M6" s="1" t="s">
        <v>29</v>
      </c>
      <c r="N6" s="21">
        <f>SUMIF($A$5:$A57,$M6,E$5:E57)</f>
        <v>0</v>
      </c>
      <c r="O6" s="21">
        <f>SUMIF($A$5:$A57,$M6,F$5:F57)</f>
        <v>36488.494036582764</v>
      </c>
      <c r="P6" s="21">
        <f>SUMIF($A$5:$A57,$M6,G$5:G57)</f>
        <v>0</v>
      </c>
      <c r="Q6" s="21">
        <f>SUMIF($A$5:$A57,$M6,H$5:H57)</f>
        <v>0</v>
      </c>
    </row>
    <row r="7" spans="1:17" x14ac:dyDescent="0.25">
      <c r="A7" s="55" t="s">
        <v>28</v>
      </c>
      <c r="B7" s="55" t="s">
        <v>62</v>
      </c>
      <c r="C7" s="55" t="s">
        <v>63</v>
      </c>
      <c r="D7" s="46" t="s">
        <v>64</v>
      </c>
      <c r="E7" s="47"/>
      <c r="F7" s="47"/>
      <c r="G7" s="47"/>
      <c r="H7" s="47"/>
      <c r="I7" s="48">
        <v>44974</v>
      </c>
      <c r="J7" s="48">
        <v>45004</v>
      </c>
      <c r="K7" s="48" t="s">
        <v>57</v>
      </c>
      <c r="L7" s="21">
        <v>1691792.5551362606</v>
      </c>
      <c r="M7" s="1" t="s">
        <v>30</v>
      </c>
      <c r="N7" s="21">
        <f>SUMIF($A$5:$A57,$M7,E$5:E57)</f>
        <v>0</v>
      </c>
      <c r="O7" s="21">
        <f>SUMIF($A$5:$A57,$M7,F$5:F57)</f>
        <v>151852.33349740342</v>
      </c>
      <c r="P7" s="21">
        <f>SUMIF($A$5:$A57,$M7,G$5:G57)</f>
        <v>0</v>
      </c>
      <c r="Q7" s="21">
        <f>SUMIF($A$5:$A57,$M7,H$5:H57)</f>
        <v>0</v>
      </c>
    </row>
    <row r="8" spans="1:17" x14ac:dyDescent="0.25">
      <c r="A8" s="55" t="s">
        <v>28</v>
      </c>
      <c r="B8" s="55" t="s">
        <v>65</v>
      </c>
      <c r="C8" s="55" t="s">
        <v>66</v>
      </c>
      <c r="D8" s="46" t="s">
        <v>59</v>
      </c>
      <c r="E8" s="47"/>
      <c r="F8" s="47"/>
      <c r="G8" s="47"/>
      <c r="H8" s="47"/>
      <c r="I8" s="48">
        <v>45019</v>
      </c>
      <c r="J8" s="48">
        <v>45019</v>
      </c>
      <c r="K8" s="48" t="s">
        <v>57</v>
      </c>
      <c r="L8" s="21"/>
      <c r="M8" s="1" t="s">
        <v>31</v>
      </c>
      <c r="N8" s="21">
        <f>SUMIF($A$5:$A61,$M8,E$5:E61)</f>
        <v>0</v>
      </c>
      <c r="O8" s="21">
        <f>SUMIF($A$5:$A61,$M8,F$5:F61)</f>
        <v>0</v>
      </c>
      <c r="P8" s="21">
        <f>SUMIF($A$5:$A61,$M8,G$5:G61)</f>
        <v>155197</v>
      </c>
      <c r="Q8" s="21">
        <f>SUMIF($A$5:$A61,$M8,H$5:H61)</f>
        <v>68143.870482345577</v>
      </c>
    </row>
    <row r="9" spans="1:17" x14ac:dyDescent="0.25">
      <c r="A9" s="55" t="s">
        <v>28</v>
      </c>
      <c r="B9" s="55" t="s">
        <v>67</v>
      </c>
      <c r="C9" s="55" t="s">
        <v>68</v>
      </c>
      <c r="D9" s="46" t="s">
        <v>59</v>
      </c>
      <c r="E9" s="47"/>
      <c r="F9" s="47"/>
      <c r="G9" s="47"/>
      <c r="H9" s="47"/>
      <c r="I9" s="48">
        <v>45086</v>
      </c>
      <c r="J9" s="48">
        <v>45116</v>
      </c>
      <c r="K9" s="48" t="s">
        <v>57</v>
      </c>
      <c r="L9" s="21"/>
    </row>
    <row r="10" spans="1:17" x14ac:dyDescent="0.25">
      <c r="A10" s="55" t="s">
        <v>28</v>
      </c>
      <c r="B10" s="55" t="s">
        <v>103</v>
      </c>
      <c r="C10" s="55" t="s">
        <v>104</v>
      </c>
      <c r="D10" s="46" t="s">
        <v>59</v>
      </c>
      <c r="E10" s="47"/>
      <c r="F10" s="47"/>
      <c r="G10" s="47"/>
      <c r="H10" s="47"/>
      <c r="I10" s="48">
        <v>45135</v>
      </c>
      <c r="J10" s="48">
        <v>45165</v>
      </c>
      <c r="K10" s="48" t="s">
        <v>57</v>
      </c>
      <c r="L10" s="21"/>
    </row>
    <row r="11" spans="1:17" x14ac:dyDescent="0.25">
      <c r="A11" s="55" t="s">
        <v>28</v>
      </c>
      <c r="B11" s="55" t="s">
        <v>71</v>
      </c>
      <c r="C11" s="55" t="s">
        <v>72</v>
      </c>
      <c r="D11" s="46" t="s">
        <v>64</v>
      </c>
      <c r="E11" s="47">
        <f>L11-L7</f>
        <v>-9506.3826702467632</v>
      </c>
      <c r="F11" s="47"/>
      <c r="G11" s="47"/>
      <c r="H11" s="47"/>
      <c r="I11" s="48">
        <v>45138</v>
      </c>
      <c r="J11" s="48">
        <v>45138</v>
      </c>
      <c r="K11" s="48" t="s">
        <v>57</v>
      </c>
      <c r="L11" s="21">
        <v>1682286.1724660138</v>
      </c>
    </row>
    <row r="12" spans="1:17" x14ac:dyDescent="0.25">
      <c r="A12" s="55" t="s">
        <v>29</v>
      </c>
      <c r="B12" s="55" t="s">
        <v>73</v>
      </c>
      <c r="C12" s="55" t="s">
        <v>74</v>
      </c>
      <c r="D12" s="46" t="s">
        <v>64</v>
      </c>
      <c r="E12" s="47"/>
      <c r="F12" s="47">
        <f>L12-L11</f>
        <v>36488.494036582764</v>
      </c>
      <c r="G12" s="47"/>
      <c r="H12" s="47"/>
      <c r="I12" s="48">
        <v>45214</v>
      </c>
      <c r="J12" s="48">
        <v>45292</v>
      </c>
      <c r="K12" s="48" t="s">
        <v>57</v>
      </c>
      <c r="L12" s="21">
        <v>1718774.6665025966</v>
      </c>
      <c r="M12" s="1"/>
    </row>
    <row r="13" spans="1:17" x14ac:dyDescent="0.25">
      <c r="A13" s="55" t="s">
        <v>29</v>
      </c>
      <c r="B13" s="55" t="s">
        <v>105</v>
      </c>
      <c r="C13" s="55" t="s">
        <v>76</v>
      </c>
      <c r="D13" s="46" t="s">
        <v>64</v>
      </c>
      <c r="E13" s="47"/>
      <c r="F13" s="47">
        <v>0</v>
      </c>
      <c r="G13" s="47"/>
      <c r="H13" s="47"/>
      <c r="I13" s="48">
        <v>45245</v>
      </c>
      <c r="J13" s="48">
        <v>45292</v>
      </c>
      <c r="K13" s="48" t="s">
        <v>57</v>
      </c>
      <c r="L13" s="21"/>
      <c r="M13" s="1"/>
    </row>
    <row r="14" spans="1:17" x14ac:dyDescent="0.25">
      <c r="A14" s="55" t="s">
        <v>29</v>
      </c>
      <c r="B14" s="55" t="s">
        <v>77</v>
      </c>
      <c r="C14" s="55" t="s">
        <v>61</v>
      </c>
      <c r="D14" s="46" t="s">
        <v>59</v>
      </c>
      <c r="E14" s="47"/>
      <c r="F14" s="47"/>
      <c r="G14" s="47"/>
      <c r="H14" s="47"/>
      <c r="I14" s="48">
        <v>45275</v>
      </c>
      <c r="J14" s="48">
        <v>45292</v>
      </c>
      <c r="K14" s="48" t="s">
        <v>57</v>
      </c>
      <c r="L14" s="21"/>
      <c r="M14" s="1"/>
    </row>
    <row r="15" spans="1:17" x14ac:dyDescent="0.25">
      <c r="A15" s="55" t="s">
        <v>29</v>
      </c>
      <c r="B15" s="55" t="s">
        <v>78</v>
      </c>
      <c r="C15" s="55" t="s">
        <v>79</v>
      </c>
      <c r="D15" s="46" t="s">
        <v>64</v>
      </c>
      <c r="E15" s="47"/>
      <c r="F15" s="47">
        <v>0</v>
      </c>
      <c r="G15" s="47"/>
      <c r="H15" s="47"/>
      <c r="I15" s="48">
        <v>45278</v>
      </c>
      <c r="J15" s="48">
        <v>45292</v>
      </c>
      <c r="K15" s="48" t="s">
        <v>57</v>
      </c>
      <c r="L15" s="21"/>
    </row>
    <row r="16" spans="1:17" x14ac:dyDescent="0.25">
      <c r="A16" s="55" t="s">
        <v>29</v>
      </c>
      <c r="B16" s="55" t="s">
        <v>80</v>
      </c>
      <c r="C16" s="55" t="s">
        <v>81</v>
      </c>
      <c r="D16" s="46" t="s">
        <v>59</v>
      </c>
      <c r="E16" s="47"/>
      <c r="F16" s="47"/>
      <c r="G16" s="47"/>
      <c r="H16" s="47"/>
      <c r="I16" s="48">
        <v>45282</v>
      </c>
      <c r="J16" s="48">
        <v>45292</v>
      </c>
      <c r="K16" s="48" t="s">
        <v>57</v>
      </c>
    </row>
    <row r="17" spans="1:12" x14ac:dyDescent="0.25">
      <c r="A17" s="55" t="s">
        <v>29</v>
      </c>
      <c r="B17" s="55" t="s">
        <v>106</v>
      </c>
      <c r="C17" s="55" t="s">
        <v>107</v>
      </c>
      <c r="D17" s="46" t="s">
        <v>59</v>
      </c>
      <c r="E17" s="47"/>
      <c r="F17" s="47"/>
      <c r="G17" s="47"/>
      <c r="H17" s="47"/>
      <c r="I17" s="48">
        <v>44760</v>
      </c>
      <c r="J17" s="48">
        <v>44791</v>
      </c>
      <c r="K17" s="48">
        <v>45291</v>
      </c>
      <c r="L17" s="21"/>
    </row>
    <row r="18" spans="1:12" x14ac:dyDescent="0.25">
      <c r="A18" s="55" t="s">
        <v>30</v>
      </c>
      <c r="B18" s="55" t="s">
        <v>86</v>
      </c>
      <c r="C18" s="55" t="s">
        <v>87</v>
      </c>
      <c r="D18" s="46" t="s">
        <v>64</v>
      </c>
      <c r="E18" s="47"/>
      <c r="F18" s="47">
        <f>L18-L12</f>
        <v>151852.33349740342</v>
      </c>
      <c r="G18" s="47"/>
      <c r="H18" s="47"/>
      <c r="I18" s="48"/>
      <c r="J18" s="48">
        <v>45292</v>
      </c>
      <c r="K18" s="48"/>
      <c r="L18" s="21">
        <v>1870627</v>
      </c>
    </row>
    <row r="19" spans="1:12" x14ac:dyDescent="0.25">
      <c r="A19" s="55" t="s">
        <v>31</v>
      </c>
      <c r="B19" s="55" t="s">
        <v>88</v>
      </c>
      <c r="C19" s="55" t="s">
        <v>89</v>
      </c>
      <c r="D19" s="46" t="s">
        <v>59</v>
      </c>
      <c r="E19" s="47"/>
      <c r="F19" s="47"/>
      <c r="G19" s="47"/>
      <c r="H19" s="47"/>
      <c r="I19" s="48"/>
      <c r="J19" s="48"/>
      <c r="K19" s="48"/>
      <c r="L19" s="21"/>
    </row>
    <row r="20" spans="1:12" x14ac:dyDescent="0.25">
      <c r="A20" s="55" t="s">
        <v>31</v>
      </c>
      <c r="B20" s="55" t="s">
        <v>88</v>
      </c>
      <c r="C20" s="55" t="s">
        <v>81</v>
      </c>
      <c r="D20" s="46" t="s">
        <v>59</v>
      </c>
      <c r="E20" s="47"/>
      <c r="F20" s="47"/>
      <c r="G20" s="47"/>
      <c r="H20" s="47"/>
      <c r="I20" s="48"/>
      <c r="J20" s="48"/>
      <c r="K20" s="48"/>
      <c r="L20" s="21"/>
    </row>
    <row r="21" spans="1:12" x14ac:dyDescent="0.25">
      <c r="A21" s="55" t="s">
        <v>31</v>
      </c>
      <c r="B21" s="55" t="s">
        <v>88</v>
      </c>
      <c r="C21" s="55" t="s">
        <v>90</v>
      </c>
      <c r="D21" s="46" t="s">
        <v>59</v>
      </c>
      <c r="E21" s="47"/>
      <c r="F21" s="47"/>
      <c r="G21" s="47"/>
      <c r="H21" s="47"/>
      <c r="I21" s="48"/>
      <c r="J21" s="48"/>
      <c r="K21" s="48"/>
    </row>
    <row r="22" spans="1:12" x14ac:dyDescent="0.25">
      <c r="A22" s="55" t="s">
        <v>31</v>
      </c>
      <c r="B22" s="55" t="s">
        <v>88</v>
      </c>
      <c r="C22" s="55" t="s">
        <v>91</v>
      </c>
      <c r="D22" s="46" t="s">
        <v>64</v>
      </c>
      <c r="E22" s="47"/>
      <c r="F22" s="47"/>
      <c r="G22" s="47"/>
      <c r="H22" s="47"/>
      <c r="I22" s="48"/>
      <c r="J22" s="48"/>
      <c r="K22" s="48"/>
      <c r="L22" s="21"/>
    </row>
    <row r="23" spans="1:12" x14ac:dyDescent="0.25">
      <c r="A23" s="55" t="s">
        <v>31</v>
      </c>
      <c r="B23" s="55" t="s">
        <v>86</v>
      </c>
      <c r="C23" s="55" t="s">
        <v>92</v>
      </c>
      <c r="D23" s="46" t="s">
        <v>64</v>
      </c>
      <c r="E23" s="47"/>
      <c r="F23" s="47"/>
      <c r="G23" s="47">
        <f>L23-L18</f>
        <v>155197</v>
      </c>
      <c r="H23" s="47"/>
      <c r="I23" s="48"/>
      <c r="J23" s="48">
        <v>45658</v>
      </c>
      <c r="K23" s="48"/>
      <c r="L23" s="21">
        <v>2025824</v>
      </c>
    </row>
    <row r="24" spans="1:12" x14ac:dyDescent="0.25">
      <c r="A24" s="55" t="s">
        <v>31</v>
      </c>
      <c r="B24" s="55" t="s">
        <v>88</v>
      </c>
      <c r="C24" s="55" t="s">
        <v>58</v>
      </c>
      <c r="D24" s="46" t="s">
        <v>59</v>
      </c>
      <c r="E24" s="47"/>
      <c r="F24" s="47"/>
      <c r="G24" s="47"/>
      <c r="H24" s="47"/>
      <c r="I24" s="48"/>
      <c r="J24" s="48"/>
      <c r="K24" s="48"/>
    </row>
    <row r="25" spans="1:12" x14ac:dyDescent="0.25">
      <c r="A25" s="55" t="s">
        <v>31</v>
      </c>
      <c r="B25" s="55" t="s">
        <v>88</v>
      </c>
      <c r="C25" s="55" t="s">
        <v>91</v>
      </c>
      <c r="D25" s="46" t="s">
        <v>64</v>
      </c>
      <c r="E25" s="47"/>
      <c r="F25" s="47"/>
      <c r="G25" s="47"/>
      <c r="H25" s="47"/>
      <c r="I25" s="48"/>
      <c r="J25" s="48"/>
      <c r="K25" s="48"/>
    </row>
    <row r="26" spans="1:12" x14ac:dyDescent="0.25">
      <c r="A26" s="55" t="s">
        <v>31</v>
      </c>
      <c r="B26" s="55" t="s">
        <v>86</v>
      </c>
      <c r="C26" s="55" t="s">
        <v>93</v>
      </c>
      <c r="D26" s="46" t="s">
        <v>64</v>
      </c>
      <c r="E26" s="47"/>
      <c r="F26" s="47"/>
      <c r="G26" s="47"/>
      <c r="H26" s="47">
        <f>L26-L23</f>
        <v>68143.870482345577</v>
      </c>
      <c r="I26" s="48"/>
      <c r="J26" s="48">
        <v>46023</v>
      </c>
      <c r="K26" s="48"/>
      <c r="L26" s="21">
        <v>2093967.8704823456</v>
      </c>
    </row>
    <row r="27" spans="1:12" x14ac:dyDescent="0.25">
      <c r="A27" s="46"/>
      <c r="B27" s="46"/>
      <c r="C27" s="46"/>
      <c r="D27" s="46"/>
      <c r="E27" s="47"/>
      <c r="F27" s="47"/>
      <c r="G27" s="47"/>
      <c r="H27" s="47"/>
      <c r="I27" s="48"/>
      <c r="J27" s="48"/>
      <c r="K27" s="48"/>
    </row>
    <row r="28" spans="1:12" x14ac:dyDescent="0.25">
      <c r="A28" s="46"/>
      <c r="B28" s="46"/>
      <c r="C28" s="46"/>
      <c r="D28" s="46"/>
      <c r="E28" s="47"/>
      <c r="F28" s="47"/>
      <c r="G28" s="47"/>
      <c r="H28" s="47"/>
      <c r="I28" s="48"/>
      <c r="J28" s="48"/>
      <c r="K28" s="48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45"/>
      <c r="B56" s="45"/>
      <c r="C56" s="45"/>
      <c r="D56" s="46"/>
      <c r="E56" s="47"/>
      <c r="F56" s="47"/>
      <c r="G56" s="47"/>
      <c r="H56" s="47"/>
      <c r="I56" s="47"/>
      <c r="J56" s="46"/>
      <c r="K56" s="46"/>
    </row>
    <row r="57" spans="1:11" x14ac:dyDescent="0.25">
      <c r="A57" s="50" t="s">
        <v>94</v>
      </c>
      <c r="B57" s="50" t="s">
        <v>94</v>
      </c>
      <c r="C57" s="50" t="s">
        <v>94</v>
      </c>
      <c r="D57" s="50" t="s">
        <v>94</v>
      </c>
      <c r="E57" s="50"/>
      <c r="F57" s="50"/>
      <c r="G57" s="50"/>
      <c r="H57" s="50"/>
      <c r="I57" s="50"/>
      <c r="J57" s="50" t="s">
        <v>94</v>
      </c>
      <c r="K57" s="50" t="s">
        <v>94</v>
      </c>
    </row>
    <row r="58" spans="1:11" x14ac:dyDescent="0.25">
      <c r="D58" s="51" t="s">
        <v>95</v>
      </c>
      <c r="E58" s="21">
        <f>SUM(E5:E56)</f>
        <v>-9506.3826702467632</v>
      </c>
      <c r="F58" s="21">
        <f t="shared" ref="F58:H58" si="0">SUM(F5:F56)</f>
        <v>188340.82753398619</v>
      </c>
      <c r="G58" s="21">
        <f t="shared" si="0"/>
        <v>155197</v>
      </c>
      <c r="H58" s="21">
        <f t="shared" si="0"/>
        <v>68143.870482345577</v>
      </c>
    </row>
    <row r="59" spans="1:11" x14ac:dyDescent="0.25">
      <c r="D59" s="51"/>
      <c r="E59" s="29"/>
      <c r="F59" s="52"/>
      <c r="G59" s="53"/>
      <c r="H59" s="53"/>
    </row>
    <row r="60" spans="1:11" x14ac:dyDescent="0.25">
      <c r="C60" t="s">
        <v>96</v>
      </c>
      <c r="D60" s="54"/>
      <c r="E60" s="29"/>
      <c r="F60" s="29"/>
    </row>
  </sheetData>
  <mergeCells count="1">
    <mergeCell ref="E2:H2"/>
  </mergeCells>
  <pageMargins left="0.7" right="0.7" top="0.75" bottom="0.75" header="0.3" footer="0.3"/>
  <pageSetup scale="44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E7B6-462A-4604-A783-53509475BB35}">
  <sheetPr codeName="Sheet6">
    <tabColor theme="5" tint="0.39997558519241921"/>
  </sheetPr>
  <dimension ref="A1:Q56"/>
  <sheetViews>
    <sheetView view="pageBreakPreview" zoomScaleNormal="100" zoomScaleSheetLayoutView="100" workbookViewId="0">
      <selection activeCell="C29" sqref="C29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1" bestFit="1" customWidth="1"/>
    <col min="5" max="5" width="9.42578125" style="21" bestFit="1" customWidth="1"/>
    <col min="6" max="6" width="8.28515625" style="21" bestFit="1" customWidth="1"/>
    <col min="7" max="8" width="7.7109375" style="21" bestFit="1" customWidth="1"/>
    <col min="9" max="9" width="14.140625" style="21" bestFit="1" customWidth="1"/>
    <col min="10" max="10" width="17.7109375" style="1" bestFit="1" customWidth="1"/>
    <col min="11" max="11" width="12.7109375" style="1" bestFit="1" customWidth="1"/>
    <col min="12" max="12" width="10.140625" bestFit="1" customWidth="1"/>
    <col min="13" max="13" width="12.7109375" bestFit="1" customWidth="1"/>
    <col min="14" max="15" width="8.28515625" bestFit="1" customWidth="1"/>
    <col min="16" max="16" width="7.28515625" bestFit="1" customWidth="1"/>
    <col min="17" max="17" width="7.710937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38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56" t="s">
        <v>102</v>
      </c>
      <c r="C4" s="41" t="s">
        <v>56</v>
      </c>
      <c r="D4" s="42"/>
      <c r="E4" s="43">
        <f>L4</f>
        <v>103804</v>
      </c>
      <c r="F4" s="43"/>
      <c r="G4" s="43"/>
      <c r="H4" s="43"/>
      <c r="I4" s="44">
        <v>44880</v>
      </c>
      <c r="J4" s="44">
        <v>44927</v>
      </c>
      <c r="K4" s="42" t="s">
        <v>57</v>
      </c>
      <c r="L4" s="21">
        <v>103804</v>
      </c>
    </row>
    <row r="5" spans="1:17" x14ac:dyDescent="0.25">
      <c r="A5" s="45" t="s">
        <v>28</v>
      </c>
      <c r="B5" s="55" t="s">
        <v>102</v>
      </c>
      <c r="C5" s="45" t="s">
        <v>58</v>
      </c>
      <c r="D5" s="46" t="s">
        <v>59</v>
      </c>
      <c r="E5" s="47"/>
      <c r="F5" s="47"/>
      <c r="G5" s="47"/>
      <c r="H5" s="47"/>
      <c r="I5" s="48">
        <v>44880</v>
      </c>
      <c r="J5" s="48">
        <v>44927</v>
      </c>
      <c r="K5" s="46" t="s">
        <v>57</v>
      </c>
      <c r="L5" s="21"/>
      <c r="M5" s="1" t="s">
        <v>28</v>
      </c>
      <c r="N5" s="21">
        <f>SUMIF($A$5:$A52,$M5,E$5:E52)</f>
        <v>-860</v>
      </c>
      <c r="O5" s="21">
        <f>SUMIF($A$5:$A52,$M5,F$5:F52)</f>
        <v>0</v>
      </c>
      <c r="P5" s="21">
        <f>SUMIF($A$5:$A52,$M5,G$5:G52)</f>
        <v>0</v>
      </c>
      <c r="Q5" s="21">
        <f>SUMIF($A$5:$A52,$M5,H$5:H52)</f>
        <v>0</v>
      </c>
    </row>
    <row r="6" spans="1:17" x14ac:dyDescent="0.25">
      <c r="A6" s="45" t="s">
        <v>28</v>
      </c>
      <c r="B6" s="55" t="s">
        <v>60</v>
      </c>
      <c r="C6" s="45" t="s">
        <v>61</v>
      </c>
      <c r="D6" s="46" t="s">
        <v>59</v>
      </c>
      <c r="E6" s="47"/>
      <c r="F6" s="47"/>
      <c r="G6" s="47"/>
      <c r="H6" s="47"/>
      <c r="I6" s="48">
        <v>44917</v>
      </c>
      <c r="J6" s="48">
        <v>44927</v>
      </c>
      <c r="K6" s="46" t="s">
        <v>57</v>
      </c>
      <c r="L6" s="21"/>
      <c r="M6" s="1" t="s">
        <v>29</v>
      </c>
      <c r="N6" s="21">
        <f>SUMIF($A$5:$A53,$M6,E$5:E53)</f>
        <v>0</v>
      </c>
      <c r="O6" s="21">
        <f>SUMIF($A$5:$A53,$M6,F$5:F53)</f>
        <v>2233</v>
      </c>
      <c r="P6" s="21">
        <f>SUMIF($A$5:$A53,$M6,G$5:G53)</f>
        <v>0</v>
      </c>
      <c r="Q6" s="21">
        <f>SUMIF($A$5:$A53,$M6,H$5:H53)</f>
        <v>0</v>
      </c>
    </row>
    <row r="7" spans="1:17" x14ac:dyDescent="0.25">
      <c r="A7" s="45" t="s">
        <v>28</v>
      </c>
      <c r="B7" s="55" t="s">
        <v>67</v>
      </c>
      <c r="C7" s="45" t="s">
        <v>68</v>
      </c>
      <c r="D7" s="46" t="s">
        <v>59</v>
      </c>
      <c r="E7" s="47"/>
      <c r="F7" s="47"/>
      <c r="G7" s="47"/>
      <c r="H7" s="47"/>
      <c r="I7" s="48">
        <v>45086</v>
      </c>
      <c r="J7" s="48">
        <v>45116</v>
      </c>
      <c r="K7" s="46" t="s">
        <v>57</v>
      </c>
      <c r="L7" s="21"/>
      <c r="M7" s="1" t="s">
        <v>30</v>
      </c>
      <c r="N7" s="21">
        <f>SUMIF($A$5:$A53,$M7,E$5:E53)</f>
        <v>0</v>
      </c>
      <c r="O7" s="21">
        <f>SUMIF($A$5:$A53,$M7,F$5:F53)</f>
        <v>-1715</v>
      </c>
      <c r="P7" s="21">
        <f>SUMIF($A$5:$A53,$M7,G$5:G53)</f>
        <v>0</v>
      </c>
      <c r="Q7" s="21">
        <f>SUMIF($A$5:$A53,$M7,H$5:H53)</f>
        <v>0</v>
      </c>
    </row>
    <row r="8" spans="1:17" x14ac:dyDescent="0.25">
      <c r="A8" s="45" t="s">
        <v>28</v>
      </c>
      <c r="B8" s="55" t="s">
        <v>71</v>
      </c>
      <c r="C8" s="45" t="s">
        <v>108</v>
      </c>
      <c r="D8" s="46" t="s">
        <v>64</v>
      </c>
      <c r="E8" s="47">
        <f>L8-L4</f>
        <v>-860</v>
      </c>
      <c r="F8" s="47"/>
      <c r="G8" s="47"/>
      <c r="H8" s="47"/>
      <c r="I8" s="48">
        <v>45138</v>
      </c>
      <c r="J8" s="48">
        <v>45138</v>
      </c>
      <c r="K8" s="46" t="s">
        <v>57</v>
      </c>
      <c r="L8" s="21">
        <v>102944</v>
      </c>
      <c r="M8" s="1" t="s">
        <v>31</v>
      </c>
      <c r="N8" s="21">
        <f>SUMIF($A$5:$A57,$M8,E$5:E57)</f>
        <v>0</v>
      </c>
      <c r="O8" s="21">
        <f>SUMIF($A$5:$A57,$M8,F$5:F57)</f>
        <v>0</v>
      </c>
      <c r="P8" s="21">
        <f>SUMIF($A$5:$A57,$M8,G$5:G57)</f>
        <v>3216</v>
      </c>
      <c r="Q8" s="21">
        <f>SUMIF($A$5:$A57,$M8,H$5:H57)</f>
        <v>3588.3925826308987</v>
      </c>
    </row>
    <row r="9" spans="1:17" x14ac:dyDescent="0.25">
      <c r="A9" s="45" t="s">
        <v>29</v>
      </c>
      <c r="B9" s="55" t="s">
        <v>73</v>
      </c>
      <c r="C9" s="45" t="s">
        <v>74</v>
      </c>
      <c r="D9" s="46" t="s">
        <v>64</v>
      </c>
      <c r="E9" s="47"/>
      <c r="F9" s="47">
        <f>L9-L8</f>
        <v>2233</v>
      </c>
      <c r="G9" s="47"/>
      <c r="H9" s="47"/>
      <c r="I9" s="48">
        <v>45214</v>
      </c>
      <c r="J9" s="48">
        <v>45292</v>
      </c>
      <c r="K9" s="46" t="s">
        <v>57</v>
      </c>
      <c r="L9" s="21">
        <v>105177</v>
      </c>
    </row>
    <row r="10" spans="1:17" x14ac:dyDescent="0.25">
      <c r="A10" s="45" t="s">
        <v>29</v>
      </c>
      <c r="B10" s="55" t="s">
        <v>77</v>
      </c>
      <c r="C10" s="45" t="s">
        <v>61</v>
      </c>
      <c r="D10" s="46" t="s">
        <v>64</v>
      </c>
      <c r="E10" s="47"/>
      <c r="F10" s="47">
        <v>0</v>
      </c>
      <c r="G10" s="47"/>
      <c r="H10" s="47"/>
      <c r="I10" s="48">
        <v>45245</v>
      </c>
      <c r="J10" s="48">
        <v>45292</v>
      </c>
      <c r="K10" s="46" t="s">
        <v>57</v>
      </c>
      <c r="L10" s="21"/>
    </row>
    <row r="11" spans="1:17" x14ac:dyDescent="0.25">
      <c r="A11" s="45" t="s">
        <v>29</v>
      </c>
      <c r="B11" s="55" t="s">
        <v>78</v>
      </c>
      <c r="C11" s="45" t="s">
        <v>109</v>
      </c>
      <c r="D11" s="46" t="s">
        <v>64</v>
      </c>
      <c r="E11" s="47"/>
      <c r="F11" s="47">
        <v>0</v>
      </c>
      <c r="G11" s="47"/>
      <c r="H11" s="47"/>
      <c r="I11" s="48">
        <v>45278</v>
      </c>
      <c r="J11" s="48">
        <v>45292</v>
      </c>
      <c r="K11" s="46" t="s">
        <v>57</v>
      </c>
      <c r="L11" s="21">
        <v>103462</v>
      </c>
    </row>
    <row r="12" spans="1:17" x14ac:dyDescent="0.25">
      <c r="A12" s="45" t="s">
        <v>29</v>
      </c>
      <c r="B12" s="55" t="s">
        <v>106</v>
      </c>
      <c r="C12" s="45" t="s">
        <v>107</v>
      </c>
      <c r="D12" s="46" t="s">
        <v>59</v>
      </c>
      <c r="E12" s="47"/>
      <c r="F12" s="47"/>
      <c r="G12" s="47"/>
      <c r="H12" s="47"/>
      <c r="I12" s="48">
        <v>44760</v>
      </c>
      <c r="J12" s="48">
        <v>45292</v>
      </c>
      <c r="K12" s="48">
        <v>45291</v>
      </c>
      <c r="L12" s="21"/>
    </row>
    <row r="13" spans="1:17" x14ac:dyDescent="0.25">
      <c r="A13" s="45" t="s">
        <v>30</v>
      </c>
      <c r="B13" s="55" t="s">
        <v>86</v>
      </c>
      <c r="C13" s="45" t="s">
        <v>87</v>
      </c>
      <c r="D13" s="46" t="s">
        <v>64</v>
      </c>
      <c r="E13" s="47"/>
      <c r="F13" s="47">
        <f>L13-L9</f>
        <v>-1715</v>
      </c>
      <c r="G13" s="47"/>
      <c r="H13" s="47"/>
      <c r="I13" s="48" t="s">
        <v>110</v>
      </c>
      <c r="J13" s="48">
        <v>45292</v>
      </c>
      <c r="K13" s="46"/>
      <c r="L13" s="21">
        <v>103462</v>
      </c>
    </row>
    <row r="14" spans="1:17" x14ac:dyDescent="0.25">
      <c r="A14" s="45" t="s">
        <v>31</v>
      </c>
      <c r="B14" s="55" t="s">
        <v>88</v>
      </c>
      <c r="C14" s="45" t="s">
        <v>89</v>
      </c>
      <c r="D14" s="46" t="s">
        <v>59</v>
      </c>
      <c r="E14" s="47"/>
      <c r="F14" s="47"/>
      <c r="G14" s="47"/>
      <c r="H14" s="47"/>
      <c r="I14" s="48"/>
      <c r="J14" s="48"/>
      <c r="K14" s="46"/>
      <c r="L14" s="21"/>
    </row>
    <row r="15" spans="1:17" x14ac:dyDescent="0.25">
      <c r="A15" s="45" t="s">
        <v>31</v>
      </c>
      <c r="B15" s="55" t="s">
        <v>88</v>
      </c>
      <c r="C15" s="45" t="s">
        <v>81</v>
      </c>
      <c r="D15" s="46" t="s">
        <v>59</v>
      </c>
      <c r="E15" s="47"/>
      <c r="F15" s="47"/>
      <c r="G15" s="47"/>
      <c r="H15" s="47"/>
      <c r="I15" s="48"/>
      <c r="J15" s="46"/>
      <c r="K15" s="46"/>
      <c r="L15" s="21"/>
      <c r="M15" s="1"/>
    </row>
    <row r="16" spans="1:17" x14ac:dyDescent="0.25">
      <c r="A16" s="45" t="s">
        <v>31</v>
      </c>
      <c r="B16" s="55" t="s">
        <v>88</v>
      </c>
      <c r="C16" s="45" t="s">
        <v>90</v>
      </c>
      <c r="D16" s="46" t="s">
        <v>59</v>
      </c>
      <c r="E16" s="47"/>
      <c r="F16" s="47"/>
      <c r="G16" s="47"/>
      <c r="H16" s="47"/>
      <c r="I16" s="48"/>
      <c r="J16" s="46"/>
      <c r="K16" s="46"/>
      <c r="L16" s="21"/>
    </row>
    <row r="17" spans="1:12" x14ac:dyDescent="0.25">
      <c r="A17" s="45" t="s">
        <v>31</v>
      </c>
      <c r="B17" s="55" t="s">
        <v>88</v>
      </c>
      <c r="C17" s="45" t="s">
        <v>91</v>
      </c>
      <c r="D17" s="46" t="s">
        <v>64</v>
      </c>
      <c r="E17" s="47"/>
      <c r="F17" s="47"/>
      <c r="G17" s="47"/>
      <c r="H17" s="47"/>
      <c r="I17" s="48"/>
      <c r="J17" s="46"/>
      <c r="K17" s="46"/>
      <c r="L17" s="21"/>
    </row>
    <row r="18" spans="1:12" x14ac:dyDescent="0.25">
      <c r="A18" s="45" t="s">
        <v>31</v>
      </c>
      <c r="B18" s="55" t="s">
        <v>86</v>
      </c>
      <c r="C18" s="45" t="s">
        <v>92</v>
      </c>
      <c r="D18" s="46" t="s">
        <v>64</v>
      </c>
      <c r="E18" s="47"/>
      <c r="F18" s="47"/>
      <c r="G18" s="47">
        <f>L18-L13</f>
        <v>3216</v>
      </c>
      <c r="H18" s="47"/>
      <c r="I18" s="48"/>
      <c r="J18" s="48">
        <v>45658</v>
      </c>
      <c r="K18" s="46"/>
      <c r="L18" s="21">
        <v>106678</v>
      </c>
    </row>
    <row r="19" spans="1:12" x14ac:dyDescent="0.25">
      <c r="A19" s="45" t="s">
        <v>31</v>
      </c>
      <c r="B19" s="55" t="s">
        <v>88</v>
      </c>
      <c r="C19" s="45" t="s">
        <v>58</v>
      </c>
      <c r="D19" s="46" t="s">
        <v>59</v>
      </c>
      <c r="E19" s="47"/>
      <c r="F19" s="47"/>
      <c r="G19" s="47"/>
      <c r="H19" s="47"/>
      <c r="I19" s="47"/>
      <c r="J19" s="48"/>
      <c r="K19" s="46"/>
      <c r="L19" s="21"/>
    </row>
    <row r="20" spans="1:12" x14ac:dyDescent="0.25">
      <c r="A20" s="45" t="s">
        <v>31</v>
      </c>
      <c r="B20" s="55" t="s">
        <v>88</v>
      </c>
      <c r="C20" s="45" t="s">
        <v>91</v>
      </c>
      <c r="D20" s="46" t="s">
        <v>64</v>
      </c>
      <c r="E20" s="47"/>
      <c r="F20" s="47"/>
      <c r="G20" s="47"/>
      <c r="H20" s="47"/>
      <c r="I20" s="47"/>
      <c r="J20" s="46"/>
      <c r="K20" s="46"/>
    </row>
    <row r="21" spans="1:12" x14ac:dyDescent="0.25">
      <c r="A21" s="45" t="s">
        <v>31</v>
      </c>
      <c r="B21" s="55" t="s">
        <v>86</v>
      </c>
      <c r="C21" s="45" t="s">
        <v>93</v>
      </c>
      <c r="D21" s="46" t="s">
        <v>64</v>
      </c>
      <c r="E21" s="47"/>
      <c r="F21" s="47"/>
      <c r="G21" s="47"/>
      <c r="H21" s="47">
        <f>L21-L18</f>
        <v>3588.3925826308987</v>
      </c>
      <c r="I21" s="47"/>
      <c r="J21" s="48">
        <v>46023</v>
      </c>
      <c r="K21" s="46"/>
      <c r="L21" s="21">
        <v>110266.3925826309</v>
      </c>
    </row>
    <row r="22" spans="1:12" x14ac:dyDescent="0.25">
      <c r="A22" s="45"/>
      <c r="B22" s="46"/>
      <c r="C22" s="45"/>
      <c r="D22" s="46"/>
      <c r="E22" s="47"/>
      <c r="F22" s="47"/>
      <c r="G22" s="47"/>
      <c r="H22" s="47"/>
      <c r="I22" s="47"/>
      <c r="J22" s="46"/>
      <c r="K22" s="46"/>
    </row>
    <row r="23" spans="1:12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50" t="s">
        <v>94</v>
      </c>
      <c r="B53" s="50" t="s">
        <v>94</v>
      </c>
      <c r="C53" s="50" t="s">
        <v>94</v>
      </c>
      <c r="D53" s="50" t="s">
        <v>94</v>
      </c>
      <c r="E53" s="50"/>
      <c r="F53" s="50"/>
      <c r="G53" s="50"/>
      <c r="H53" s="50"/>
      <c r="I53" s="50"/>
      <c r="J53" s="50" t="s">
        <v>94</v>
      </c>
      <c r="K53" s="50" t="s">
        <v>94</v>
      </c>
    </row>
    <row r="54" spans="1:11" x14ac:dyDescent="0.25">
      <c r="D54" s="51" t="s">
        <v>95</v>
      </c>
      <c r="E54" s="21">
        <f>SUM(E5:E52)</f>
        <v>-860</v>
      </c>
      <c r="F54" s="21">
        <f t="shared" ref="F54:H54" si="0">SUM(F5:F52)</f>
        <v>518</v>
      </c>
      <c r="G54" s="21">
        <f t="shared" si="0"/>
        <v>3216</v>
      </c>
      <c r="H54" s="21">
        <f t="shared" si="0"/>
        <v>3588.3925826308987</v>
      </c>
    </row>
    <row r="55" spans="1:11" x14ac:dyDescent="0.25">
      <c r="D55" s="51"/>
      <c r="E55" s="29"/>
      <c r="F55" s="52"/>
      <c r="G55" s="53"/>
      <c r="H55" s="53"/>
    </row>
    <row r="56" spans="1:11" x14ac:dyDescent="0.25">
      <c r="C56" t="s">
        <v>96</v>
      </c>
      <c r="D56" s="54"/>
      <c r="E56" s="29"/>
      <c r="F56" s="29"/>
    </row>
  </sheetData>
  <mergeCells count="1">
    <mergeCell ref="E2:H2"/>
  </mergeCells>
  <pageMargins left="0.7" right="0.7" top="0.75" bottom="0.75" header="0.3" footer="0.3"/>
  <pageSetup scale="4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4FFE-659A-4AD8-A4DB-7E8FC77BCF2E}">
  <sheetPr codeName="Sheet7">
    <tabColor theme="5" tint="0.39997558519241921"/>
    <pageSetUpPr fitToPage="1"/>
  </sheetPr>
  <dimension ref="A1:Q59"/>
  <sheetViews>
    <sheetView view="pageBreakPreview" zoomScaleNormal="100" zoomScaleSheetLayoutView="100" workbookViewId="0">
      <selection activeCell="A27" sqref="A27:F28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1" customWidth="1"/>
    <col min="5" max="5" width="12.28515625" style="21" customWidth="1"/>
    <col min="6" max="6" width="10.5703125" style="21" customWidth="1"/>
    <col min="7" max="7" width="11.85546875" style="21" customWidth="1"/>
    <col min="8" max="8" width="10.140625" style="21" customWidth="1"/>
    <col min="9" max="9" width="14.140625" style="21" customWidth="1"/>
    <col min="10" max="10" width="23" style="1" customWidth="1"/>
    <col min="11" max="11" width="14.7109375" style="1" customWidth="1"/>
    <col min="12" max="12" width="15.28515625" bestFit="1" customWidth="1"/>
    <col min="13" max="13" width="12.7109375" bestFit="1" customWidth="1"/>
    <col min="14" max="14" width="12.28515625" bestFit="1" customWidth="1"/>
    <col min="15" max="15" width="10.5703125" bestFit="1" customWidth="1"/>
    <col min="16" max="16" width="11.85546875" bestFit="1" customWidth="1"/>
    <col min="17" max="17" width="10.1406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111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41" t="s">
        <v>55</v>
      </c>
      <c r="C4" s="41" t="s">
        <v>56</v>
      </c>
      <c r="D4" s="42"/>
      <c r="E4" s="43">
        <f>L4</f>
        <v>13329607.872168444</v>
      </c>
      <c r="F4" s="43"/>
      <c r="G4" s="43"/>
      <c r="H4" s="43"/>
      <c r="I4" s="44">
        <v>44880</v>
      </c>
      <c r="J4" s="44">
        <v>44927</v>
      </c>
      <c r="K4" s="44" t="s">
        <v>57</v>
      </c>
      <c r="L4" s="21">
        <v>13329607.872168444</v>
      </c>
    </row>
    <row r="5" spans="1:17" x14ac:dyDescent="0.25">
      <c r="A5" s="45" t="s">
        <v>28</v>
      </c>
      <c r="B5" s="45" t="s">
        <v>55</v>
      </c>
      <c r="C5" s="45" t="s">
        <v>58</v>
      </c>
      <c r="D5" s="45" t="s">
        <v>59</v>
      </c>
      <c r="E5" s="47"/>
      <c r="F5" s="47"/>
      <c r="G5" s="47"/>
      <c r="H5" s="47"/>
      <c r="I5" s="48">
        <v>44880</v>
      </c>
      <c r="J5" s="48">
        <v>44927</v>
      </c>
      <c r="K5" s="48" t="s">
        <v>57</v>
      </c>
      <c r="L5" s="21"/>
      <c r="M5" s="1" t="s">
        <v>28</v>
      </c>
      <c r="N5" s="21">
        <f>SUMIF($A$5:$A55,$M5,E$5:E55)</f>
        <v>-13556.315337147564</v>
      </c>
      <c r="O5" s="21">
        <f>SUMIF($A$5:$A55,$M5,F$5:F55)</f>
        <v>0</v>
      </c>
      <c r="P5" s="21">
        <f>SUMIF($A$5:$A55,$M5,G$5:G55)</f>
        <v>0</v>
      </c>
      <c r="Q5" s="21">
        <f>SUMIF($A$5:$A55,$M5,H$5:H55)</f>
        <v>0</v>
      </c>
    </row>
    <row r="6" spans="1:17" x14ac:dyDescent="0.25">
      <c r="A6" s="45" t="s">
        <v>28</v>
      </c>
      <c r="B6" s="45" t="s">
        <v>60</v>
      </c>
      <c r="C6" s="45" t="s">
        <v>61</v>
      </c>
      <c r="D6" s="45" t="s">
        <v>59</v>
      </c>
      <c r="E6" s="47"/>
      <c r="F6" s="47"/>
      <c r="G6" s="47"/>
      <c r="H6" s="47"/>
      <c r="I6" s="48">
        <v>44917</v>
      </c>
      <c r="J6" s="48">
        <v>44927</v>
      </c>
      <c r="K6" s="48" t="s">
        <v>57</v>
      </c>
      <c r="L6" s="21"/>
      <c r="M6" s="1" t="s">
        <v>29</v>
      </c>
      <c r="N6" s="21">
        <f>SUMIF($A$5:$A56,$M6,E$5:E56)</f>
        <v>0</v>
      </c>
      <c r="O6" s="21">
        <f>SUMIF($A$5:$A56,$M6,F$5:F56)</f>
        <v>168334.59769747965</v>
      </c>
      <c r="P6" s="21">
        <f>SUMIF($A$5:$A56,$M6,G$5:G56)</f>
        <v>0</v>
      </c>
      <c r="Q6" s="21">
        <f>SUMIF($A$5:$A56,$M6,H$5:H56)</f>
        <v>0</v>
      </c>
    </row>
    <row r="7" spans="1:17" x14ac:dyDescent="0.25">
      <c r="A7" s="45" t="s">
        <v>28</v>
      </c>
      <c r="B7" s="45" t="s">
        <v>62</v>
      </c>
      <c r="C7" s="45" t="s">
        <v>63</v>
      </c>
      <c r="D7" s="45" t="s">
        <v>64</v>
      </c>
      <c r="E7" s="47">
        <f>L7-L4</f>
        <v>53743.287330824882</v>
      </c>
      <c r="F7" s="47"/>
      <c r="G7" s="47"/>
      <c r="H7" s="47"/>
      <c r="I7" s="48">
        <v>44974</v>
      </c>
      <c r="J7" s="48">
        <v>45004</v>
      </c>
      <c r="K7" s="48" t="s">
        <v>57</v>
      </c>
      <c r="L7" s="21">
        <v>13383351.159499269</v>
      </c>
      <c r="M7" s="1" t="s">
        <v>30</v>
      </c>
      <c r="N7" s="21">
        <f>SUMIF($A$5:$A56,$M7,E$5:E56)</f>
        <v>0</v>
      </c>
      <c r="O7" s="21">
        <f>SUMIF($A$5:$A56,$M7,F$5:F56)</f>
        <v>1868722.9146303218</v>
      </c>
      <c r="P7" s="21">
        <f>SUMIF($A$5:$A56,$M7,G$5:G56)</f>
        <v>0</v>
      </c>
      <c r="Q7" s="21">
        <f>SUMIF($A$5:$A56,$M7,H$5:H56)</f>
        <v>0</v>
      </c>
    </row>
    <row r="8" spans="1:17" x14ac:dyDescent="0.25">
      <c r="A8" s="45" t="s">
        <v>28</v>
      </c>
      <c r="B8" s="45" t="s">
        <v>65</v>
      </c>
      <c r="C8" s="45" t="s">
        <v>66</v>
      </c>
      <c r="D8" s="45" t="s">
        <v>59</v>
      </c>
      <c r="E8" s="47"/>
      <c r="F8" s="47"/>
      <c r="G8" s="47"/>
      <c r="H8" s="47"/>
      <c r="I8" s="48">
        <v>45019</v>
      </c>
      <c r="J8" s="48">
        <v>45019</v>
      </c>
      <c r="K8" s="48" t="s">
        <v>57</v>
      </c>
      <c r="L8" s="21"/>
      <c r="M8" s="1" t="s">
        <v>31</v>
      </c>
      <c r="N8" s="21">
        <f>SUMIF($A$5:$A60,$M8,E$5:E60)</f>
        <v>0</v>
      </c>
      <c r="O8" s="21">
        <f>SUMIF($A$5:$A60,$M8,F$5:F60)</f>
        <v>0</v>
      </c>
      <c r="P8" s="21">
        <f>SUMIF($A$5:$A60,$M8,G$5:G60)</f>
        <v>941555.73430389538</v>
      </c>
      <c r="Q8" s="21">
        <f>SUMIF($A$5:$A60,$M8,H$5:H60)</f>
        <v>817496.41126874462</v>
      </c>
    </row>
    <row r="9" spans="1:17" x14ac:dyDescent="0.25">
      <c r="A9" s="45" t="s">
        <v>28</v>
      </c>
      <c r="B9" s="45" t="s">
        <v>67</v>
      </c>
      <c r="C9" s="45" t="s">
        <v>68</v>
      </c>
      <c r="D9" s="45" t="s">
        <v>59</v>
      </c>
      <c r="E9" s="47"/>
      <c r="F9" s="47"/>
      <c r="G9" s="47"/>
      <c r="H9" s="47"/>
      <c r="I9" s="48">
        <v>45086</v>
      </c>
      <c r="J9" s="48">
        <v>45116</v>
      </c>
      <c r="K9" s="48" t="s">
        <v>57</v>
      </c>
      <c r="L9" s="21"/>
    </row>
    <row r="10" spans="1:17" x14ac:dyDescent="0.25">
      <c r="A10" s="45" t="s">
        <v>28</v>
      </c>
      <c r="B10" s="45" t="s">
        <v>69</v>
      </c>
      <c r="C10" s="45" t="s">
        <v>70</v>
      </c>
      <c r="D10" s="45" t="s">
        <v>59</v>
      </c>
      <c r="E10" s="47"/>
      <c r="F10" s="47"/>
      <c r="G10" s="47"/>
      <c r="H10" s="47"/>
      <c r="I10" s="48">
        <v>45135</v>
      </c>
      <c r="J10" s="48">
        <v>45165</v>
      </c>
      <c r="K10" s="48" t="s">
        <v>57</v>
      </c>
      <c r="L10" s="21"/>
    </row>
    <row r="11" spans="1:17" x14ac:dyDescent="0.25">
      <c r="A11" s="45" t="s">
        <v>28</v>
      </c>
      <c r="B11" s="45" t="s">
        <v>71</v>
      </c>
      <c r="C11" s="45" t="s">
        <v>72</v>
      </c>
      <c r="D11" s="45" t="s">
        <v>64</v>
      </c>
      <c r="E11" s="47">
        <f>L11-L7</f>
        <v>-67299.602667972445</v>
      </c>
      <c r="F11" s="47"/>
      <c r="G11" s="47"/>
      <c r="H11" s="47"/>
      <c r="I11" s="48">
        <v>45138</v>
      </c>
      <c r="J11" s="48">
        <v>45138</v>
      </c>
      <c r="K11" s="48" t="s">
        <v>57</v>
      </c>
      <c r="L11" s="21">
        <v>13316051.556831297</v>
      </c>
    </row>
    <row r="12" spans="1:17" x14ac:dyDescent="0.25">
      <c r="A12" s="45" t="s">
        <v>29</v>
      </c>
      <c r="B12" s="45" t="s">
        <v>73</v>
      </c>
      <c r="C12" s="45" t="s">
        <v>74</v>
      </c>
      <c r="D12" s="45" t="s">
        <v>64</v>
      </c>
      <c r="E12" s="47"/>
      <c r="F12" s="47">
        <f>L12-L11</f>
        <v>168334.59769747965</v>
      </c>
      <c r="G12" s="47"/>
      <c r="H12" s="47"/>
      <c r="I12" s="48">
        <v>45214</v>
      </c>
      <c r="J12" s="48">
        <v>45292</v>
      </c>
      <c r="K12" s="48" t="s">
        <v>57</v>
      </c>
      <c r="L12" s="21">
        <v>13484386.154528776</v>
      </c>
      <c r="M12" s="1"/>
    </row>
    <row r="13" spans="1:17" x14ac:dyDescent="0.25">
      <c r="A13" s="45" t="s">
        <v>29</v>
      </c>
      <c r="B13" s="45" t="s">
        <v>75</v>
      </c>
      <c r="C13" s="45" t="s">
        <v>76</v>
      </c>
      <c r="D13" s="45" t="s">
        <v>64</v>
      </c>
      <c r="E13" s="47"/>
      <c r="F13" s="47">
        <v>0</v>
      </c>
      <c r="G13" s="47"/>
      <c r="H13" s="47"/>
      <c r="I13" s="48">
        <v>45245</v>
      </c>
      <c r="J13" s="48">
        <v>45292</v>
      </c>
      <c r="K13" s="48" t="s">
        <v>57</v>
      </c>
      <c r="L13" s="21"/>
      <c r="M13" s="1"/>
    </row>
    <row r="14" spans="1:17" x14ac:dyDescent="0.25">
      <c r="A14" s="45" t="s">
        <v>29</v>
      </c>
      <c r="B14" s="45" t="s">
        <v>77</v>
      </c>
      <c r="C14" s="45" t="s">
        <v>61</v>
      </c>
      <c r="D14" s="45" t="s">
        <v>59</v>
      </c>
      <c r="E14" s="47"/>
      <c r="F14" s="47"/>
      <c r="G14" s="47"/>
      <c r="H14" s="47"/>
      <c r="I14" s="48">
        <v>45275</v>
      </c>
      <c r="J14" s="48">
        <v>45292</v>
      </c>
      <c r="K14" s="48" t="s">
        <v>57</v>
      </c>
      <c r="L14" s="21"/>
      <c r="M14" s="1"/>
    </row>
    <row r="15" spans="1:17" x14ac:dyDescent="0.25">
      <c r="A15" s="45" t="s">
        <v>29</v>
      </c>
      <c r="B15" s="45" t="s">
        <v>78</v>
      </c>
      <c r="C15" s="45" t="s">
        <v>79</v>
      </c>
      <c r="D15" s="45" t="s">
        <v>64</v>
      </c>
      <c r="E15" s="47"/>
      <c r="F15" s="47">
        <v>0</v>
      </c>
      <c r="G15" s="47"/>
      <c r="H15" s="47"/>
      <c r="I15" s="48">
        <v>45278</v>
      </c>
      <c r="J15" s="48">
        <v>45292</v>
      </c>
      <c r="K15" s="48" t="s">
        <v>57</v>
      </c>
      <c r="L15" s="21"/>
    </row>
    <row r="16" spans="1:17" x14ac:dyDescent="0.25">
      <c r="A16" s="45" t="s">
        <v>29</v>
      </c>
      <c r="B16" s="45" t="s">
        <v>80</v>
      </c>
      <c r="C16" s="45" t="s">
        <v>81</v>
      </c>
      <c r="D16" s="45" t="s">
        <v>59</v>
      </c>
      <c r="E16" s="47"/>
      <c r="F16" s="47"/>
      <c r="G16" s="47"/>
      <c r="H16" s="47"/>
      <c r="I16" s="48">
        <v>45282</v>
      </c>
      <c r="J16" s="48">
        <v>45292</v>
      </c>
      <c r="K16" s="48" t="s">
        <v>57</v>
      </c>
      <c r="L16" s="21"/>
    </row>
    <row r="17" spans="1:12" x14ac:dyDescent="0.25">
      <c r="A17" s="45" t="s">
        <v>29</v>
      </c>
      <c r="B17" s="45" t="s">
        <v>82</v>
      </c>
      <c r="C17" s="45" t="s">
        <v>83</v>
      </c>
      <c r="D17" s="45" t="s">
        <v>59</v>
      </c>
      <c r="E17" s="47"/>
      <c r="F17" s="47"/>
      <c r="G17" s="47"/>
      <c r="H17" s="47"/>
      <c r="I17" s="48">
        <v>45282</v>
      </c>
      <c r="J17" s="48">
        <v>45292</v>
      </c>
      <c r="K17" s="48" t="s">
        <v>57</v>
      </c>
    </row>
    <row r="18" spans="1:12" x14ac:dyDescent="0.25">
      <c r="A18" s="45" t="s">
        <v>29</v>
      </c>
      <c r="B18" s="45" t="s">
        <v>84</v>
      </c>
      <c r="C18" s="45" t="s">
        <v>85</v>
      </c>
      <c r="D18" s="45" t="s">
        <v>59</v>
      </c>
      <c r="E18" s="47"/>
      <c r="F18" s="47"/>
      <c r="G18" s="47"/>
      <c r="H18" s="47"/>
      <c r="I18" s="48">
        <v>44760</v>
      </c>
      <c r="J18" s="48">
        <v>45292</v>
      </c>
      <c r="K18" s="48">
        <v>45291</v>
      </c>
      <c r="L18" s="21"/>
    </row>
    <row r="19" spans="1:12" x14ac:dyDescent="0.25">
      <c r="A19" s="45" t="s">
        <v>30</v>
      </c>
      <c r="B19" s="45" t="s">
        <v>86</v>
      </c>
      <c r="C19" s="45" t="s">
        <v>87</v>
      </c>
      <c r="D19" s="45" t="s">
        <v>64</v>
      </c>
      <c r="E19" s="47"/>
      <c r="F19" s="47">
        <f>L19-L12</f>
        <v>1868722.9146303218</v>
      </c>
      <c r="G19" s="47"/>
      <c r="H19" s="47"/>
      <c r="I19" s="48"/>
      <c r="J19" s="48">
        <v>45292</v>
      </c>
      <c r="K19" s="48" t="s">
        <v>57</v>
      </c>
      <c r="L19" s="21">
        <v>15353109.069159098</v>
      </c>
    </row>
    <row r="20" spans="1:12" x14ac:dyDescent="0.25">
      <c r="A20" s="45" t="s">
        <v>31</v>
      </c>
      <c r="B20" s="45" t="s">
        <v>88</v>
      </c>
      <c r="C20" s="45" t="s">
        <v>89</v>
      </c>
      <c r="D20" s="45" t="s">
        <v>59</v>
      </c>
      <c r="E20" s="47"/>
      <c r="F20" s="47"/>
      <c r="G20" s="47"/>
      <c r="H20" s="47"/>
      <c r="I20" s="48"/>
      <c r="J20" s="48"/>
      <c r="K20" s="48"/>
      <c r="L20" s="21"/>
    </row>
    <row r="21" spans="1:12" x14ac:dyDescent="0.25">
      <c r="A21" s="45" t="s">
        <v>31</v>
      </c>
      <c r="B21" s="45" t="s">
        <v>88</v>
      </c>
      <c r="C21" s="45" t="s">
        <v>90</v>
      </c>
      <c r="D21" s="45" t="s">
        <v>59</v>
      </c>
      <c r="E21" s="47"/>
      <c r="F21" s="47"/>
      <c r="G21" s="47"/>
      <c r="H21" s="47"/>
      <c r="I21" s="48"/>
      <c r="J21" s="48"/>
      <c r="K21" s="48"/>
    </row>
    <row r="22" spans="1:12" x14ac:dyDescent="0.25">
      <c r="A22" s="45" t="s">
        <v>31</v>
      </c>
      <c r="B22" s="45" t="s">
        <v>88</v>
      </c>
      <c r="C22" s="45" t="s">
        <v>91</v>
      </c>
      <c r="D22" s="45" t="s">
        <v>64</v>
      </c>
      <c r="E22" s="47"/>
      <c r="F22" s="47"/>
      <c r="G22" s="47"/>
      <c r="H22" s="47"/>
      <c r="I22" s="48"/>
      <c r="J22" s="48"/>
      <c r="K22" s="48"/>
      <c r="L22" s="21"/>
    </row>
    <row r="23" spans="1:12" x14ac:dyDescent="0.25">
      <c r="A23" s="45" t="s">
        <v>31</v>
      </c>
      <c r="B23" s="45" t="s">
        <v>86</v>
      </c>
      <c r="C23" s="45" t="s">
        <v>92</v>
      </c>
      <c r="D23" s="45" t="s">
        <v>64</v>
      </c>
      <c r="E23" s="47"/>
      <c r="F23" s="47"/>
      <c r="G23" s="47">
        <f>L23-L19</f>
        <v>941555.73430389538</v>
      </c>
      <c r="H23" s="47"/>
      <c r="I23" s="48"/>
      <c r="J23" s="48">
        <v>45658</v>
      </c>
      <c r="K23" s="48"/>
      <c r="L23" s="21">
        <v>16294664.803462993</v>
      </c>
    </row>
    <row r="24" spans="1:12" x14ac:dyDescent="0.25">
      <c r="A24" s="45" t="s">
        <v>31</v>
      </c>
      <c r="B24" s="45" t="s">
        <v>88</v>
      </c>
      <c r="C24" s="45" t="s">
        <v>58</v>
      </c>
      <c r="D24" s="45" t="s">
        <v>59</v>
      </c>
      <c r="E24" s="47"/>
      <c r="F24" s="47"/>
      <c r="G24" s="47"/>
      <c r="H24" s="47"/>
      <c r="I24" s="48"/>
      <c r="J24" s="48"/>
      <c r="K24" s="48"/>
    </row>
    <row r="25" spans="1:12" x14ac:dyDescent="0.25">
      <c r="A25" s="45" t="s">
        <v>31</v>
      </c>
      <c r="B25" s="45" t="s">
        <v>88</v>
      </c>
      <c r="C25" s="45" t="s">
        <v>91</v>
      </c>
      <c r="D25" s="45" t="s">
        <v>64</v>
      </c>
      <c r="E25" s="47"/>
      <c r="F25" s="47"/>
      <c r="G25" s="47"/>
      <c r="H25" s="47"/>
      <c r="I25" s="48"/>
      <c r="J25" s="48"/>
      <c r="K25" s="48"/>
    </row>
    <row r="26" spans="1:12" x14ac:dyDescent="0.25">
      <c r="A26" s="45" t="s">
        <v>31</v>
      </c>
      <c r="B26" s="45" t="s">
        <v>86</v>
      </c>
      <c r="C26" s="45" t="s">
        <v>93</v>
      </c>
      <c r="D26" s="45" t="s">
        <v>64</v>
      </c>
      <c r="E26" s="47"/>
      <c r="F26" s="47"/>
      <c r="G26" s="47"/>
      <c r="H26" s="47">
        <f>L26-L23</f>
        <v>817496.41126874462</v>
      </c>
      <c r="I26" s="48"/>
      <c r="J26" s="48">
        <v>46023</v>
      </c>
      <c r="K26" s="48"/>
      <c r="L26" s="21">
        <v>17112161.214731738</v>
      </c>
    </row>
    <row r="27" spans="1:12" x14ac:dyDescent="0.25">
      <c r="A27" s="45"/>
      <c r="B27" s="45"/>
      <c r="C27" s="45"/>
      <c r="D27" s="45"/>
      <c r="E27" s="47"/>
      <c r="F27" s="47"/>
      <c r="G27" s="47"/>
      <c r="H27" s="47"/>
      <c r="I27" s="48"/>
      <c r="J27" s="48"/>
      <c r="K27" s="48"/>
      <c r="L27" s="21"/>
    </row>
    <row r="28" spans="1:12" x14ac:dyDescent="0.25">
      <c r="A28" s="45"/>
      <c r="B28" s="45"/>
      <c r="C28" s="45"/>
      <c r="D28" s="45"/>
      <c r="E28" s="47"/>
      <c r="F28" s="47"/>
      <c r="G28" s="47"/>
      <c r="H28" s="47"/>
      <c r="I28" s="48"/>
      <c r="J28" s="48"/>
      <c r="K28" s="48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45"/>
      <c r="B55" s="45"/>
      <c r="C55" s="45"/>
      <c r="D55" s="46"/>
      <c r="E55" s="47"/>
      <c r="F55" s="47"/>
      <c r="G55" s="47"/>
      <c r="H55" s="47"/>
      <c r="I55" s="47"/>
      <c r="J55" s="46"/>
      <c r="K55" s="46"/>
    </row>
    <row r="56" spans="1:11" x14ac:dyDescent="0.25">
      <c r="A56" s="50" t="s">
        <v>94</v>
      </c>
      <c r="B56" s="50" t="s">
        <v>94</v>
      </c>
      <c r="C56" s="50" t="s">
        <v>94</v>
      </c>
      <c r="D56" s="50" t="s">
        <v>94</v>
      </c>
      <c r="E56" s="50"/>
      <c r="F56" s="50"/>
      <c r="G56" s="50"/>
      <c r="H56" s="50"/>
      <c r="I56" s="50"/>
      <c r="J56" s="50" t="s">
        <v>94</v>
      </c>
      <c r="K56" s="50" t="s">
        <v>94</v>
      </c>
    </row>
    <row r="57" spans="1:11" x14ac:dyDescent="0.25">
      <c r="D57" s="51" t="s">
        <v>95</v>
      </c>
      <c r="E57" s="21">
        <f>SUM(E5:E55)</f>
        <v>-13556.315337147564</v>
      </c>
      <c r="F57" s="21">
        <f t="shared" ref="F57:H57" si="0">SUM(F5:F55)</f>
        <v>2037057.5123278014</v>
      </c>
      <c r="G57" s="21">
        <f t="shared" si="0"/>
        <v>941555.73430389538</v>
      </c>
      <c r="H57" s="21">
        <f t="shared" si="0"/>
        <v>817496.41126874462</v>
      </c>
    </row>
    <row r="58" spans="1:11" x14ac:dyDescent="0.25">
      <c r="D58" s="51"/>
      <c r="E58" s="29"/>
      <c r="F58" s="52"/>
      <c r="G58" s="53"/>
      <c r="H58" s="53"/>
    </row>
    <row r="59" spans="1:11" x14ac:dyDescent="0.25">
      <c r="C59" t="s">
        <v>96</v>
      </c>
      <c r="D59" s="54"/>
      <c r="E59" s="29"/>
      <c r="F59" s="29"/>
    </row>
  </sheetData>
  <mergeCells count="1">
    <mergeCell ref="E2:H2"/>
  </mergeCells>
  <pageMargins left="0.7" right="0.7" top="0.75" bottom="0.75" header="0.3" footer="0.3"/>
  <pageSetup scale="44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87D9-1292-4077-B429-1CBD52F609B8}">
  <sheetPr codeName="Sheet8">
    <tabColor theme="5" tint="0.39997558519241921"/>
  </sheetPr>
  <dimension ref="A1:AC54"/>
  <sheetViews>
    <sheetView view="pageBreakPreview" zoomScale="96" zoomScaleNormal="96" zoomScaleSheetLayoutView="96" workbookViewId="0">
      <selection activeCell="A3" sqref="A3"/>
    </sheetView>
  </sheetViews>
  <sheetFormatPr defaultRowHeight="15" x14ac:dyDescent="0.25"/>
  <cols>
    <col min="1" max="1" width="44.140625" bestFit="1" customWidth="1"/>
    <col min="2" max="2" width="35.28515625" customWidth="1"/>
    <col min="3" max="3" width="67.7109375" bestFit="1" customWidth="1"/>
    <col min="4" max="4" width="25.28515625" style="1" customWidth="1"/>
    <col min="5" max="5" width="10.5703125" style="21" bestFit="1" customWidth="1"/>
    <col min="6" max="6" width="12.28515625" style="21" customWidth="1"/>
    <col min="7" max="7" width="10.140625" style="21" customWidth="1"/>
    <col min="8" max="8" width="10.5703125" style="21" customWidth="1"/>
    <col min="9" max="9" width="14.140625" style="21" customWidth="1"/>
    <col min="10" max="10" width="17.7109375" style="1" customWidth="1"/>
    <col min="11" max="11" width="15.85546875" style="1" customWidth="1"/>
    <col min="12" max="12" width="12.28515625" customWidth="1"/>
    <col min="13" max="13" width="12.7109375" customWidth="1"/>
    <col min="14" max="15" width="4.140625" customWidth="1"/>
    <col min="16" max="16" width="10.140625" customWidth="1"/>
    <col min="17" max="17" width="10.5703125" customWidth="1"/>
    <col min="18" max="25" width="9.140625" customWidth="1"/>
  </cols>
  <sheetData>
    <row r="1" spans="1:29" x14ac:dyDescent="0.25">
      <c r="A1" s="36" t="s">
        <v>42</v>
      </c>
      <c r="B1" s="37" t="s">
        <v>43</v>
      </c>
      <c r="D1" s="38"/>
    </row>
    <row r="2" spans="1:29" x14ac:dyDescent="0.25">
      <c r="A2" s="36" t="s">
        <v>36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29" s="39" customFormat="1" ht="45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29" x14ac:dyDescent="0.25">
      <c r="A4" s="41" t="s">
        <v>54</v>
      </c>
      <c r="B4" s="41" t="s">
        <v>112</v>
      </c>
      <c r="C4" s="41" t="s">
        <v>113</v>
      </c>
      <c r="D4" s="42" t="s">
        <v>64</v>
      </c>
      <c r="E4" s="43">
        <f>L4</f>
        <v>3443523</v>
      </c>
      <c r="F4" s="43"/>
      <c r="G4" s="43"/>
      <c r="H4" s="43"/>
      <c r="I4" s="43"/>
      <c r="J4" s="44">
        <v>44958</v>
      </c>
      <c r="K4" s="42" t="s">
        <v>57</v>
      </c>
      <c r="L4" s="21">
        <v>3443523</v>
      </c>
    </row>
    <row r="5" spans="1:29" x14ac:dyDescent="0.25">
      <c r="A5" s="45" t="s">
        <v>29</v>
      </c>
      <c r="B5" s="55" t="s">
        <v>77</v>
      </c>
      <c r="C5" s="45" t="s">
        <v>61</v>
      </c>
      <c r="D5" s="46" t="s">
        <v>59</v>
      </c>
      <c r="E5" s="47"/>
      <c r="F5" s="47"/>
      <c r="G5" s="47"/>
      <c r="H5" s="47"/>
      <c r="I5" s="48">
        <v>45275</v>
      </c>
      <c r="J5" s="48">
        <v>45292</v>
      </c>
      <c r="K5" s="46" t="s">
        <v>57</v>
      </c>
      <c r="M5" s="1" t="s">
        <v>28</v>
      </c>
      <c r="N5" s="21">
        <f>SUMIF($A$5:$A50,$M5,E$5:E50)</f>
        <v>0</v>
      </c>
      <c r="O5" s="21">
        <f>SUMIF($A$5:$A50,$M5,F$5:F50)</f>
        <v>0</v>
      </c>
      <c r="P5" s="21">
        <f>SUMIF($A$5:$A50,$M5,G$5:G50)</f>
        <v>0</v>
      </c>
      <c r="Q5" s="21">
        <f>SUMIF($A$5:$A50,$M5,H$5:H50)</f>
        <v>0</v>
      </c>
    </row>
    <row r="6" spans="1:29" x14ac:dyDescent="0.25">
      <c r="A6" s="45" t="s">
        <v>29</v>
      </c>
      <c r="B6" s="55" t="s">
        <v>78</v>
      </c>
      <c r="C6" s="45" t="s">
        <v>79</v>
      </c>
      <c r="D6" s="46" t="s">
        <v>64</v>
      </c>
      <c r="E6" s="47"/>
      <c r="F6" s="47">
        <v>0</v>
      </c>
      <c r="G6" s="47"/>
      <c r="H6" s="47"/>
      <c r="I6" s="48">
        <v>45278</v>
      </c>
      <c r="J6" s="48">
        <v>45292</v>
      </c>
      <c r="K6" s="46" t="s">
        <v>57</v>
      </c>
      <c r="M6" s="1" t="s">
        <v>29</v>
      </c>
      <c r="N6" s="21">
        <f>SUMIF($A$5:$A51,$M6,E$5:E51)</f>
        <v>0</v>
      </c>
      <c r="O6" s="21">
        <f>SUMIF($A$5:$A51,$M6,F$5:F51)</f>
        <v>0</v>
      </c>
      <c r="P6" s="21">
        <f>SUMIF($A$5:$A51,$M6,G$5:G51)</f>
        <v>0</v>
      </c>
      <c r="Q6" s="21">
        <f>SUMIF($A$5:$A51,$M6,H$5:H51)</f>
        <v>0</v>
      </c>
      <c r="Z6">
        <v>81.86</v>
      </c>
      <c r="AA6">
        <v>60.33</v>
      </c>
      <c r="AB6">
        <v>36.49</v>
      </c>
      <c r="AC6">
        <v>26.21</v>
      </c>
    </row>
    <row r="7" spans="1:29" x14ac:dyDescent="0.25">
      <c r="A7" s="45" t="s">
        <v>29</v>
      </c>
      <c r="B7" s="55" t="s">
        <v>114</v>
      </c>
      <c r="C7" s="45" t="s">
        <v>115</v>
      </c>
      <c r="D7" s="46" t="s">
        <v>59</v>
      </c>
      <c r="E7" s="47"/>
      <c r="F7" s="47"/>
      <c r="G7" s="47"/>
      <c r="H7" s="47"/>
      <c r="I7" s="48">
        <v>45282</v>
      </c>
      <c r="J7" s="48">
        <v>45313</v>
      </c>
      <c r="K7" s="46" t="s">
        <v>57</v>
      </c>
      <c r="M7" s="1" t="s">
        <v>30</v>
      </c>
      <c r="N7" s="21">
        <f>SUMIF($A$5:$A51,$M7,E$5:E51)</f>
        <v>0</v>
      </c>
      <c r="O7" s="21">
        <f>SUMIF($A$5:$A51,$M7,F$5:F51)</f>
        <v>179838</v>
      </c>
      <c r="P7" s="21">
        <f>SUMIF($A$5:$A51,$M7,G$5:G51)</f>
        <v>0</v>
      </c>
      <c r="Q7" s="21">
        <f>SUMIF($A$5:$A51,$M7,H$5:H51)</f>
        <v>0</v>
      </c>
    </row>
    <row r="8" spans="1:29" x14ac:dyDescent="0.25">
      <c r="A8" s="45" t="s">
        <v>30</v>
      </c>
      <c r="B8" s="45" t="s">
        <v>86</v>
      </c>
      <c r="C8" s="45" t="s">
        <v>87</v>
      </c>
      <c r="D8" s="46" t="s">
        <v>64</v>
      </c>
      <c r="E8" s="47"/>
      <c r="F8" s="47">
        <f>L8-L4</f>
        <v>179838</v>
      </c>
      <c r="G8" s="47"/>
      <c r="H8" s="47"/>
      <c r="I8" s="48"/>
      <c r="J8" s="48">
        <v>45292</v>
      </c>
      <c r="K8" s="46" t="s">
        <v>57</v>
      </c>
      <c r="L8" s="21">
        <v>3623361</v>
      </c>
      <c r="M8" s="1" t="s">
        <v>31</v>
      </c>
      <c r="N8" s="21">
        <f>SUMIF($A$5:$A55,$M8,E$5:E55)</f>
        <v>0</v>
      </c>
      <c r="O8" s="21">
        <f>SUMIF($A$5:$A55,$M8,F$5:F55)</f>
        <v>0</v>
      </c>
      <c r="P8" s="21">
        <f>SUMIF($A$5:$A55,$M8,G$5:G55)</f>
        <v>233222</v>
      </c>
      <c r="Q8" s="21">
        <f>SUMIF($A$5:$A55,$M8,H$5:H55)</f>
        <v>193483.13084599422</v>
      </c>
    </row>
    <row r="9" spans="1:29" x14ac:dyDescent="0.25">
      <c r="A9" s="45" t="s">
        <v>31</v>
      </c>
      <c r="B9" s="45" t="s">
        <v>88</v>
      </c>
      <c r="C9" s="45" t="s">
        <v>89</v>
      </c>
      <c r="D9" s="46" t="s">
        <v>59</v>
      </c>
      <c r="E9" s="47"/>
      <c r="F9" s="47"/>
      <c r="G9" s="47"/>
      <c r="H9" s="47"/>
      <c r="I9" s="48"/>
      <c r="J9" s="48"/>
      <c r="K9" s="48"/>
    </row>
    <row r="10" spans="1:29" x14ac:dyDescent="0.25">
      <c r="A10" s="45" t="s">
        <v>31</v>
      </c>
      <c r="B10" s="45" t="s">
        <v>88</v>
      </c>
      <c r="C10" s="45" t="s">
        <v>81</v>
      </c>
      <c r="D10" s="46" t="s">
        <v>59</v>
      </c>
      <c r="E10" s="47"/>
      <c r="F10" s="47"/>
      <c r="G10" s="47"/>
      <c r="H10" s="47"/>
      <c r="I10" s="48"/>
      <c r="J10" s="48"/>
      <c r="K10" s="48"/>
    </row>
    <row r="11" spans="1:29" x14ac:dyDescent="0.25">
      <c r="A11" s="45" t="s">
        <v>31</v>
      </c>
      <c r="B11" s="45" t="s">
        <v>88</v>
      </c>
      <c r="C11" s="45" t="s">
        <v>90</v>
      </c>
      <c r="D11" s="46" t="s">
        <v>59</v>
      </c>
      <c r="E11" s="47"/>
      <c r="F11" s="47"/>
      <c r="G11" s="47"/>
      <c r="H11" s="47"/>
      <c r="I11" s="48"/>
      <c r="J11" s="48"/>
      <c r="K11" s="46"/>
      <c r="Z11">
        <v>86.99</v>
      </c>
      <c r="AA11">
        <v>64.180000000000007</v>
      </c>
      <c r="AB11">
        <v>37.44</v>
      </c>
      <c r="AC11">
        <v>26.91</v>
      </c>
    </row>
    <row r="12" spans="1:29" x14ac:dyDescent="0.25">
      <c r="A12" s="45" t="s">
        <v>31</v>
      </c>
      <c r="B12" s="45" t="s">
        <v>88</v>
      </c>
      <c r="C12" s="45" t="s">
        <v>91</v>
      </c>
      <c r="D12" s="46" t="s">
        <v>64</v>
      </c>
      <c r="E12" s="47"/>
      <c r="F12" s="47"/>
      <c r="G12" s="47"/>
      <c r="H12" s="47"/>
      <c r="I12" s="48"/>
      <c r="J12" s="48"/>
      <c r="K12" s="46"/>
      <c r="M12" s="1"/>
    </row>
    <row r="13" spans="1:29" x14ac:dyDescent="0.25">
      <c r="A13" s="45" t="s">
        <v>31</v>
      </c>
      <c r="B13" s="45" t="s">
        <v>86</v>
      </c>
      <c r="C13" s="45" t="s">
        <v>92</v>
      </c>
      <c r="D13" s="46" t="s">
        <v>64</v>
      </c>
      <c r="E13" s="47"/>
      <c r="F13" s="47"/>
      <c r="G13" s="47">
        <f>L13-L8</f>
        <v>233222</v>
      </c>
      <c r="H13" s="47"/>
      <c r="I13" s="48"/>
      <c r="J13" s="48">
        <v>45658</v>
      </c>
      <c r="K13" s="46"/>
      <c r="L13" s="21">
        <v>3856583</v>
      </c>
    </row>
    <row r="14" spans="1:29" x14ac:dyDescent="0.25">
      <c r="A14" s="45" t="s">
        <v>31</v>
      </c>
      <c r="B14" s="45" t="s">
        <v>88</v>
      </c>
      <c r="C14" s="45" t="s">
        <v>58</v>
      </c>
      <c r="D14" s="46" t="s">
        <v>59</v>
      </c>
      <c r="E14" s="47"/>
      <c r="F14" s="47"/>
      <c r="G14" s="47"/>
      <c r="H14" s="47"/>
      <c r="I14" s="48"/>
      <c r="J14" s="48"/>
      <c r="K14" s="46"/>
    </row>
    <row r="15" spans="1:29" x14ac:dyDescent="0.25">
      <c r="A15" s="45" t="s">
        <v>31</v>
      </c>
      <c r="B15" s="45" t="s">
        <v>88</v>
      </c>
      <c r="C15" s="45" t="s">
        <v>91</v>
      </c>
      <c r="D15" s="46" t="s">
        <v>64</v>
      </c>
      <c r="E15" s="47"/>
      <c r="F15" s="47"/>
      <c r="G15" s="47"/>
      <c r="H15" s="47"/>
      <c r="I15" s="48"/>
      <c r="J15" s="48"/>
      <c r="K15" s="46"/>
    </row>
    <row r="16" spans="1:29" x14ac:dyDescent="0.25">
      <c r="A16" s="45" t="s">
        <v>31</v>
      </c>
      <c r="B16" s="55" t="s">
        <v>86</v>
      </c>
      <c r="C16" s="45" t="s">
        <v>93</v>
      </c>
      <c r="D16" s="46" t="s">
        <v>64</v>
      </c>
      <c r="E16" s="47"/>
      <c r="F16" s="47"/>
      <c r="G16" s="47"/>
      <c r="H16" s="47">
        <f>L16-L13</f>
        <v>193483.13084599422</v>
      </c>
      <c r="I16" s="47"/>
      <c r="J16" s="48">
        <v>46023</v>
      </c>
      <c r="K16" s="46"/>
      <c r="L16" s="21">
        <v>4050066.1308459942</v>
      </c>
    </row>
    <row r="17" spans="1:11" x14ac:dyDescent="0.25">
      <c r="A17" s="45"/>
      <c r="B17" s="45"/>
      <c r="C17" s="45"/>
      <c r="D17" s="46"/>
      <c r="E17" s="47"/>
      <c r="F17" s="47"/>
      <c r="G17" s="47"/>
      <c r="H17" s="47"/>
      <c r="I17" s="48"/>
      <c r="J17" s="46"/>
      <c r="K17" s="46"/>
    </row>
    <row r="18" spans="1:11" x14ac:dyDescent="0.25">
      <c r="A18" s="45"/>
      <c r="B18" s="45"/>
      <c r="C18" s="45"/>
      <c r="D18" s="46"/>
      <c r="E18" s="47"/>
      <c r="F18" s="47"/>
      <c r="G18" s="47"/>
      <c r="H18" s="47"/>
      <c r="I18" s="48"/>
      <c r="J18" s="46"/>
      <c r="K18" s="46"/>
    </row>
    <row r="19" spans="1:11" x14ac:dyDescent="0.25">
      <c r="A19" s="45"/>
      <c r="B19" s="45"/>
      <c r="C19" s="45"/>
      <c r="D19" s="46"/>
      <c r="E19" s="47"/>
      <c r="F19" s="47"/>
      <c r="G19" s="47"/>
      <c r="H19" s="47"/>
      <c r="I19" s="47"/>
      <c r="J19" s="48"/>
      <c r="K19" s="46"/>
    </row>
    <row r="20" spans="1:11" x14ac:dyDescent="0.25">
      <c r="A20" s="45"/>
      <c r="B20" s="45"/>
      <c r="C20" s="45"/>
      <c r="D20" s="46"/>
      <c r="E20" s="47"/>
      <c r="F20" s="47"/>
      <c r="G20" s="47"/>
      <c r="H20" s="47"/>
      <c r="I20" s="47"/>
      <c r="J20" s="46"/>
      <c r="K20" s="46"/>
    </row>
    <row r="21" spans="1:11" x14ac:dyDescent="0.25">
      <c r="A21" s="45"/>
      <c r="B21" s="45"/>
      <c r="C21" s="45"/>
      <c r="D21" s="46"/>
      <c r="E21" s="47"/>
      <c r="F21" s="47"/>
      <c r="G21" s="47"/>
      <c r="H21" s="47"/>
      <c r="I21" s="47"/>
      <c r="J21" s="46"/>
      <c r="K21" s="46"/>
    </row>
    <row r="22" spans="1:11" x14ac:dyDescent="0.25">
      <c r="A22" s="45"/>
      <c r="B22" s="45"/>
      <c r="C22" s="45"/>
      <c r="D22" s="46"/>
      <c r="E22" s="47"/>
      <c r="F22" s="47"/>
      <c r="G22" s="47"/>
      <c r="H22" s="47"/>
      <c r="I22" s="47"/>
      <c r="J22" s="46"/>
      <c r="K22" s="46"/>
    </row>
    <row r="23" spans="1:11" x14ac:dyDescent="0.25">
      <c r="A23" s="45"/>
      <c r="B23" s="45"/>
      <c r="C23" s="45"/>
      <c r="D23" s="46"/>
      <c r="E23" s="47"/>
      <c r="F23" s="47"/>
      <c r="G23" s="47"/>
      <c r="H23" s="47"/>
      <c r="I23" s="47"/>
      <c r="J23" s="46"/>
      <c r="K23" s="46"/>
    </row>
    <row r="24" spans="1:11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1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1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1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1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1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1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1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1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50" t="s">
        <v>94</v>
      </c>
      <c r="B51" s="50" t="s">
        <v>94</v>
      </c>
      <c r="C51" s="50" t="s">
        <v>94</v>
      </c>
      <c r="D51" s="50" t="s">
        <v>94</v>
      </c>
      <c r="E51" s="50"/>
      <c r="F51" s="50"/>
      <c r="G51" s="50"/>
      <c r="H51" s="50"/>
      <c r="I51" s="50"/>
      <c r="J51" s="50" t="s">
        <v>94</v>
      </c>
      <c r="K51" s="50" t="s">
        <v>94</v>
      </c>
    </row>
    <row r="52" spans="1:11" x14ac:dyDescent="0.25">
      <c r="D52" s="51" t="s">
        <v>95</v>
      </c>
      <c r="E52" s="21">
        <f>SUM(E5:E50)</f>
        <v>0</v>
      </c>
      <c r="F52" s="21">
        <f t="shared" ref="F52:H52" si="0">SUM(F5:F50)</f>
        <v>179838</v>
      </c>
      <c r="G52" s="21">
        <f t="shared" si="0"/>
        <v>233222</v>
      </c>
      <c r="H52" s="21">
        <f t="shared" si="0"/>
        <v>193483.13084599422</v>
      </c>
    </row>
    <row r="53" spans="1:11" x14ac:dyDescent="0.25">
      <c r="D53" s="51"/>
      <c r="E53" s="29"/>
      <c r="F53" s="52"/>
      <c r="G53" s="53"/>
      <c r="H53" s="53"/>
    </row>
    <row r="54" spans="1:11" x14ac:dyDescent="0.25">
      <c r="C54" t="s">
        <v>96</v>
      </c>
      <c r="D54" s="54"/>
      <c r="E54" s="29"/>
      <c r="F54" s="29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F6AB-FDE9-4D64-8BEA-F67346D3689D}">
  <sheetPr codeName="Sheet9">
    <tabColor theme="5" tint="0.39997558519241921"/>
  </sheetPr>
  <dimension ref="A1:Q58"/>
  <sheetViews>
    <sheetView view="pageBreakPreview" zoomScale="90" zoomScaleNormal="100" zoomScaleSheetLayoutView="90" workbookViewId="0">
      <selection activeCell="A4" sqref="A4"/>
    </sheetView>
  </sheetViews>
  <sheetFormatPr defaultRowHeight="15" x14ac:dyDescent="0.25"/>
  <cols>
    <col min="1" max="1" width="44.140625" bestFit="1" customWidth="1"/>
    <col min="2" max="2" width="32.140625" bestFit="1" customWidth="1"/>
    <col min="3" max="3" width="58.7109375" bestFit="1" customWidth="1"/>
    <col min="4" max="4" width="21.85546875" style="1" customWidth="1"/>
    <col min="5" max="7" width="11" style="21" bestFit="1" customWidth="1"/>
    <col min="8" max="8" width="9.28515625" style="21" bestFit="1" customWidth="1"/>
    <col min="9" max="9" width="11.5703125" style="21" bestFit="1" customWidth="1"/>
    <col min="10" max="10" width="17" style="1" bestFit="1" customWidth="1"/>
    <col min="11" max="11" width="14.7109375" style="1" bestFit="1" customWidth="1"/>
    <col min="12" max="12" width="12.28515625" bestFit="1" customWidth="1"/>
    <col min="13" max="13" width="12.7109375" bestFit="1" customWidth="1"/>
    <col min="14" max="14" width="8.85546875" bestFit="1" customWidth="1"/>
    <col min="15" max="15" width="11" bestFit="1" customWidth="1"/>
    <col min="16" max="16" width="11.85546875" bestFit="1" customWidth="1"/>
    <col min="17" max="17" width="10.5703125" bestFit="1" customWidth="1"/>
  </cols>
  <sheetData>
    <row r="1" spans="1:17" x14ac:dyDescent="0.25">
      <c r="A1" s="36" t="s">
        <v>42</v>
      </c>
      <c r="B1" s="37" t="s">
        <v>43</v>
      </c>
      <c r="D1" s="38"/>
    </row>
    <row r="2" spans="1:17" x14ac:dyDescent="0.25">
      <c r="A2" s="36" t="s">
        <v>116</v>
      </c>
      <c r="B2" s="37" t="s">
        <v>45</v>
      </c>
      <c r="C2" s="17" t="str">
        <f>CONCATENATE(E3,"-",H3)</f>
        <v>2023-2026</v>
      </c>
      <c r="E2" s="74" t="s">
        <v>46</v>
      </c>
      <c r="F2" s="74"/>
      <c r="G2" s="74"/>
      <c r="H2" s="74"/>
    </row>
    <row r="3" spans="1:17" s="39" customFormat="1" ht="60" x14ac:dyDescent="0.25">
      <c r="A3" s="39" t="s">
        <v>47</v>
      </c>
      <c r="B3" s="39" t="s">
        <v>48</v>
      </c>
      <c r="C3" s="39" t="s">
        <v>49</v>
      </c>
      <c r="D3" s="39" t="s">
        <v>50</v>
      </c>
      <c r="E3" s="39">
        <v>2023</v>
      </c>
      <c r="F3" s="39">
        <v>2024</v>
      </c>
      <c r="G3" s="39">
        <v>2025</v>
      </c>
      <c r="H3" s="39">
        <v>2026</v>
      </c>
      <c r="I3" s="40" t="s">
        <v>51</v>
      </c>
      <c r="J3" s="39" t="s">
        <v>52</v>
      </c>
      <c r="K3" s="39" t="s">
        <v>53</v>
      </c>
    </row>
    <row r="4" spans="1:17" x14ac:dyDescent="0.25">
      <c r="A4" s="41" t="s">
        <v>54</v>
      </c>
      <c r="B4" s="41" t="s">
        <v>55</v>
      </c>
      <c r="C4" s="41" t="s">
        <v>117</v>
      </c>
      <c r="D4" s="42"/>
      <c r="E4" s="43">
        <f>L4</f>
        <v>4591904</v>
      </c>
      <c r="F4" s="43"/>
      <c r="G4" s="43"/>
      <c r="H4" s="43"/>
      <c r="I4" s="44">
        <v>44880</v>
      </c>
      <c r="J4" s="44">
        <v>44927</v>
      </c>
      <c r="K4" s="48" t="s">
        <v>57</v>
      </c>
      <c r="L4" s="21">
        <v>4591904</v>
      </c>
    </row>
    <row r="5" spans="1:17" x14ac:dyDescent="0.25">
      <c r="A5" s="45" t="s">
        <v>28</v>
      </c>
      <c r="B5" s="45" t="s">
        <v>55</v>
      </c>
      <c r="C5" s="45" t="s">
        <v>58</v>
      </c>
      <c r="D5" s="46" t="s">
        <v>64</v>
      </c>
      <c r="E5" s="47"/>
      <c r="F5" s="47"/>
      <c r="G5" s="47"/>
      <c r="H5" s="47"/>
      <c r="I5" s="48">
        <v>44880</v>
      </c>
      <c r="J5" s="48">
        <v>44927</v>
      </c>
      <c r="K5" s="48" t="s">
        <v>57</v>
      </c>
      <c r="L5" s="21"/>
      <c r="M5" s="1" t="s">
        <v>28</v>
      </c>
      <c r="N5" s="21">
        <f>SUMIF($A$5:$A54,$M5,E$5:E54)</f>
        <v>-14458</v>
      </c>
      <c r="O5" s="21">
        <f>SUMIF($A$5:$A54,$M5,F$5:F54)</f>
        <v>0</v>
      </c>
      <c r="P5" s="21">
        <f>SUMIF($A$5:$A54,$M5,G$5:G54)</f>
        <v>0</v>
      </c>
      <c r="Q5" s="21">
        <f>SUMIF($A$5:$A54,$M5,H$5:H54)</f>
        <v>0</v>
      </c>
    </row>
    <row r="6" spans="1:17" x14ac:dyDescent="0.25">
      <c r="A6" s="45" t="s">
        <v>28</v>
      </c>
      <c r="B6" s="45" t="s">
        <v>60</v>
      </c>
      <c r="C6" s="45" t="s">
        <v>61</v>
      </c>
      <c r="D6" s="46" t="s">
        <v>59</v>
      </c>
      <c r="E6" s="47"/>
      <c r="F6" s="47"/>
      <c r="G6" s="47"/>
      <c r="H6" s="47"/>
      <c r="I6" s="48">
        <v>44917</v>
      </c>
      <c r="J6" s="48">
        <v>44927</v>
      </c>
      <c r="K6" s="46" t="s">
        <v>57</v>
      </c>
      <c r="L6" s="21"/>
      <c r="M6" s="1" t="s">
        <v>29</v>
      </c>
      <c r="N6" s="21">
        <f>SUMIF($A$5:$A55,$M6,E$5:E55)</f>
        <v>0</v>
      </c>
      <c r="O6" s="21">
        <f>SUMIF($A$5:$A55,$M6,F$5:F55)</f>
        <v>88773</v>
      </c>
      <c r="P6" s="21">
        <f>SUMIF($A$5:$A55,$M6,G$5:G55)</f>
        <v>0</v>
      </c>
      <c r="Q6" s="21">
        <f>SUMIF($A$5:$A55,$M6,H$5:H55)</f>
        <v>0</v>
      </c>
    </row>
    <row r="7" spans="1:17" x14ac:dyDescent="0.25">
      <c r="A7" s="45" t="s">
        <v>28</v>
      </c>
      <c r="B7" s="45" t="s">
        <v>62</v>
      </c>
      <c r="C7" s="45" t="s">
        <v>63</v>
      </c>
      <c r="D7" s="46" t="s">
        <v>59</v>
      </c>
      <c r="E7" s="47">
        <f>L7-L4</f>
        <v>21007.180542455986</v>
      </c>
      <c r="F7" s="47"/>
      <c r="G7" s="47"/>
      <c r="H7" s="47"/>
      <c r="I7" s="48">
        <v>44974</v>
      </c>
      <c r="J7" s="48">
        <v>45004</v>
      </c>
      <c r="K7" s="46" t="s">
        <v>57</v>
      </c>
      <c r="L7" s="21">
        <v>4612911.180542456</v>
      </c>
      <c r="M7" s="1" t="s">
        <v>30</v>
      </c>
      <c r="N7" s="21">
        <f>SUMIF($A$5:$A56,$M7,E$5:E56)</f>
        <v>0</v>
      </c>
      <c r="O7" s="21">
        <f>SUMIF($A$5:$A55,$M7,F$5:F55)</f>
        <v>1522417</v>
      </c>
      <c r="P7" s="21">
        <f>SUMIF($A$5:$A55,$M7,G$5:G55)</f>
        <v>0</v>
      </c>
      <c r="Q7" s="21">
        <f>SUMIF($A$5:$A55,$M7,H$5:H55)</f>
        <v>0</v>
      </c>
    </row>
    <row r="8" spans="1:17" x14ac:dyDescent="0.25">
      <c r="A8" s="45" t="s">
        <v>28</v>
      </c>
      <c r="B8" s="45" t="s">
        <v>118</v>
      </c>
      <c r="C8" s="45" t="s">
        <v>70</v>
      </c>
      <c r="D8" s="46" t="s">
        <v>59</v>
      </c>
      <c r="E8" s="47"/>
      <c r="F8" s="47"/>
      <c r="G8" s="47"/>
      <c r="H8" s="47"/>
      <c r="I8" s="48">
        <v>45135</v>
      </c>
      <c r="J8" s="48">
        <v>45165</v>
      </c>
      <c r="K8" s="46" t="s">
        <v>57</v>
      </c>
      <c r="L8" s="21"/>
      <c r="M8" s="1" t="s">
        <v>31</v>
      </c>
      <c r="N8" s="21">
        <f>SUMIF($A$5:$A57,$M8,E$5:E57)</f>
        <v>0</v>
      </c>
      <c r="O8" s="21">
        <f>SUMIF($A$5:$A59,$M8,F$5:F59)</f>
        <v>0</v>
      </c>
      <c r="P8" s="21">
        <f>SUMIF($A$5:$A59,$M8,G$5:G59)</f>
        <v>567824</v>
      </c>
      <c r="Q8" s="21">
        <f>SUMIF($A$5:$A59,$M8,H$5:H59)</f>
        <v>529065.81244457699</v>
      </c>
    </row>
    <row r="9" spans="1:17" x14ac:dyDescent="0.25">
      <c r="A9" s="45" t="s">
        <v>28</v>
      </c>
      <c r="B9" s="45" t="s">
        <v>71</v>
      </c>
      <c r="C9" s="45" t="s">
        <v>119</v>
      </c>
      <c r="D9" s="46" t="s">
        <v>64</v>
      </c>
      <c r="E9" s="47">
        <f>L9-L7</f>
        <v>-35465.180542455986</v>
      </c>
      <c r="F9" s="47"/>
      <c r="G9" s="47"/>
      <c r="H9" s="47"/>
      <c r="I9" s="48">
        <v>45138</v>
      </c>
      <c r="J9" s="48">
        <v>45138</v>
      </c>
      <c r="K9" s="46" t="s">
        <v>57</v>
      </c>
      <c r="L9" s="21">
        <v>4577446</v>
      </c>
    </row>
    <row r="10" spans="1:17" x14ac:dyDescent="0.25">
      <c r="A10" s="45" t="s">
        <v>29</v>
      </c>
      <c r="B10" s="55" t="s">
        <v>73</v>
      </c>
      <c r="C10" s="45" t="s">
        <v>101</v>
      </c>
      <c r="D10" s="46" t="s">
        <v>64</v>
      </c>
      <c r="E10" s="47"/>
      <c r="F10" s="47">
        <f>L10-L9</f>
        <v>88773</v>
      </c>
      <c r="G10" s="47"/>
      <c r="H10" s="47"/>
      <c r="I10" s="48">
        <v>45214</v>
      </c>
      <c r="J10" s="48">
        <v>45292</v>
      </c>
      <c r="K10" s="46" t="s">
        <v>57</v>
      </c>
      <c r="L10" s="21">
        <v>4666219</v>
      </c>
    </row>
    <row r="11" spans="1:17" x14ac:dyDescent="0.25">
      <c r="A11" s="45" t="s">
        <v>29</v>
      </c>
      <c r="B11" s="55" t="s">
        <v>77</v>
      </c>
      <c r="C11" s="45" t="s">
        <v>61</v>
      </c>
      <c r="D11" s="46" t="s">
        <v>59</v>
      </c>
      <c r="E11" s="47"/>
      <c r="F11" s="47"/>
      <c r="G11" s="47"/>
      <c r="H11" s="47"/>
      <c r="I11" s="48">
        <v>45275</v>
      </c>
      <c r="J11" s="48">
        <v>45292</v>
      </c>
      <c r="K11" s="46" t="s">
        <v>57</v>
      </c>
      <c r="L11" s="21"/>
    </row>
    <row r="12" spans="1:17" x14ac:dyDescent="0.25">
      <c r="A12" s="45" t="s">
        <v>29</v>
      </c>
      <c r="B12" s="55" t="s">
        <v>78</v>
      </c>
      <c r="C12" s="45" t="s">
        <v>79</v>
      </c>
      <c r="D12" s="46" t="s">
        <v>64</v>
      </c>
      <c r="E12" s="47"/>
      <c r="F12" s="47">
        <v>0</v>
      </c>
      <c r="G12" s="47"/>
      <c r="H12" s="47"/>
      <c r="I12" s="48">
        <v>45278</v>
      </c>
      <c r="J12" s="48">
        <v>45292</v>
      </c>
      <c r="K12" s="46" t="s">
        <v>57</v>
      </c>
      <c r="L12" s="21"/>
    </row>
    <row r="13" spans="1:17" x14ac:dyDescent="0.25">
      <c r="A13" s="45" t="s">
        <v>29</v>
      </c>
      <c r="B13" s="55" t="s">
        <v>80</v>
      </c>
      <c r="C13" s="45" t="s">
        <v>81</v>
      </c>
      <c r="D13" s="46" t="s">
        <v>59</v>
      </c>
      <c r="E13" s="47"/>
      <c r="F13" s="47"/>
      <c r="G13" s="47"/>
      <c r="H13" s="47"/>
      <c r="I13" s="48">
        <v>45282</v>
      </c>
      <c r="J13" s="48">
        <v>45292</v>
      </c>
      <c r="K13" s="46" t="s">
        <v>57</v>
      </c>
      <c r="L13" s="21"/>
    </row>
    <row r="14" spans="1:17" x14ac:dyDescent="0.25">
      <c r="A14" s="45" t="s">
        <v>29</v>
      </c>
      <c r="B14" s="55" t="s">
        <v>120</v>
      </c>
      <c r="C14" s="45" t="s">
        <v>121</v>
      </c>
      <c r="D14" s="46" t="s">
        <v>59</v>
      </c>
      <c r="E14" s="47"/>
      <c r="F14" s="47"/>
      <c r="G14" s="47"/>
      <c r="H14" s="47"/>
      <c r="I14" s="48">
        <v>44760</v>
      </c>
      <c r="J14" s="48">
        <v>45292</v>
      </c>
      <c r="K14" s="48">
        <v>45291</v>
      </c>
      <c r="L14" s="21"/>
    </row>
    <row r="15" spans="1:17" x14ac:dyDescent="0.25">
      <c r="A15" s="45" t="s">
        <v>30</v>
      </c>
      <c r="B15" s="45" t="s">
        <v>86</v>
      </c>
      <c r="C15" s="45" t="s">
        <v>87</v>
      </c>
      <c r="D15" s="46" t="s">
        <v>64</v>
      </c>
      <c r="E15" s="47"/>
      <c r="F15" s="47">
        <f>L15-L9</f>
        <v>1522417</v>
      </c>
      <c r="G15" s="47"/>
      <c r="H15" s="47"/>
      <c r="I15" s="48"/>
      <c r="J15" s="48">
        <v>45292</v>
      </c>
      <c r="K15" s="46"/>
      <c r="L15" s="21">
        <v>6099863</v>
      </c>
    </row>
    <row r="16" spans="1:17" x14ac:dyDescent="0.25">
      <c r="A16" s="45" t="s">
        <v>31</v>
      </c>
      <c r="B16" s="45" t="s">
        <v>122</v>
      </c>
      <c r="C16" s="45" t="s">
        <v>76</v>
      </c>
      <c r="D16" s="46" t="s">
        <v>64</v>
      </c>
      <c r="E16" s="47"/>
      <c r="F16" s="47"/>
      <c r="G16" s="47"/>
      <c r="H16" s="47"/>
      <c r="I16" s="48"/>
      <c r="J16" s="48"/>
      <c r="K16" s="46"/>
      <c r="L16" s="21"/>
      <c r="M16" s="1"/>
    </row>
    <row r="17" spans="1:12" x14ac:dyDescent="0.25">
      <c r="A17" s="45" t="s">
        <v>31</v>
      </c>
      <c r="B17" s="45" t="s">
        <v>88</v>
      </c>
      <c r="C17" s="45" t="s">
        <v>89</v>
      </c>
      <c r="D17" s="46" t="s">
        <v>64</v>
      </c>
      <c r="E17" s="47"/>
      <c r="F17" s="47"/>
      <c r="G17" s="47"/>
      <c r="H17" s="47"/>
      <c r="I17" s="48"/>
      <c r="J17" s="46"/>
      <c r="K17" s="46"/>
      <c r="L17" s="21"/>
    </row>
    <row r="18" spans="1:12" x14ac:dyDescent="0.25">
      <c r="A18" s="45" t="s">
        <v>31</v>
      </c>
      <c r="B18" s="45" t="s">
        <v>88</v>
      </c>
      <c r="C18" s="45" t="s">
        <v>81</v>
      </c>
      <c r="D18" s="46" t="s">
        <v>59</v>
      </c>
      <c r="E18" s="47"/>
      <c r="F18" s="47"/>
      <c r="G18" s="47"/>
      <c r="H18" s="47"/>
      <c r="I18" s="48"/>
      <c r="J18" s="48"/>
      <c r="K18" s="46"/>
      <c r="L18" s="21"/>
    </row>
    <row r="19" spans="1:12" x14ac:dyDescent="0.25">
      <c r="A19" s="45" t="s">
        <v>31</v>
      </c>
      <c r="B19" s="45" t="s">
        <v>88</v>
      </c>
      <c r="C19" s="45" t="s">
        <v>91</v>
      </c>
      <c r="D19" s="46" t="s">
        <v>59</v>
      </c>
      <c r="E19" s="47"/>
      <c r="F19" s="47"/>
      <c r="G19" s="47"/>
      <c r="H19" s="47"/>
      <c r="I19" s="48"/>
      <c r="J19" s="46"/>
      <c r="K19" s="46"/>
      <c r="L19" s="21"/>
    </row>
    <row r="20" spans="1:12" x14ac:dyDescent="0.25">
      <c r="A20" s="45" t="s">
        <v>31</v>
      </c>
      <c r="B20" s="45" t="s">
        <v>86</v>
      </c>
      <c r="C20" s="45" t="s">
        <v>92</v>
      </c>
      <c r="D20" s="46" t="s">
        <v>64</v>
      </c>
      <c r="E20" s="47"/>
      <c r="F20" s="47"/>
      <c r="G20" s="47">
        <f>L20-L15</f>
        <v>567824</v>
      </c>
      <c r="H20" s="47"/>
      <c r="I20" s="48"/>
      <c r="J20" s="48">
        <v>45658</v>
      </c>
      <c r="K20" s="46"/>
      <c r="L20" s="21">
        <v>6667687</v>
      </c>
    </row>
    <row r="21" spans="1:12" x14ac:dyDescent="0.25">
      <c r="A21" s="45" t="s">
        <v>31</v>
      </c>
      <c r="B21" s="45" t="s">
        <v>88</v>
      </c>
      <c r="C21" s="45" t="s">
        <v>58</v>
      </c>
      <c r="D21" s="46" t="s">
        <v>64</v>
      </c>
      <c r="E21" s="47"/>
      <c r="F21" s="47"/>
      <c r="G21" s="47"/>
      <c r="H21" s="47"/>
      <c r="I21" s="48"/>
      <c r="J21" s="46"/>
      <c r="K21" s="46"/>
    </row>
    <row r="22" spans="1:12" x14ac:dyDescent="0.25">
      <c r="A22" s="45" t="s">
        <v>31</v>
      </c>
      <c r="B22" s="45" t="s">
        <v>88</v>
      </c>
      <c r="C22" s="45" t="s">
        <v>91</v>
      </c>
      <c r="D22" s="46" t="s">
        <v>59</v>
      </c>
      <c r="E22" s="47"/>
      <c r="F22" s="47"/>
      <c r="G22" s="47"/>
      <c r="H22" s="47"/>
      <c r="I22" s="48"/>
      <c r="J22" s="46"/>
      <c r="K22" s="46"/>
      <c r="L22" s="21"/>
    </row>
    <row r="23" spans="1:12" x14ac:dyDescent="0.25">
      <c r="A23" s="45" t="s">
        <v>31</v>
      </c>
      <c r="B23" s="55" t="s">
        <v>86</v>
      </c>
      <c r="C23" s="45" t="s">
        <v>93</v>
      </c>
      <c r="D23" s="46" t="s">
        <v>64</v>
      </c>
      <c r="E23" s="47"/>
      <c r="F23" s="47"/>
      <c r="G23" s="47"/>
      <c r="H23" s="47">
        <f>L23-L20</f>
        <v>529065.81244457699</v>
      </c>
      <c r="I23" s="47"/>
      <c r="J23" s="48">
        <v>46023</v>
      </c>
      <c r="K23" s="46"/>
      <c r="L23" s="21">
        <v>7196752.812444577</v>
      </c>
    </row>
    <row r="24" spans="1:12" x14ac:dyDescent="0.25">
      <c r="A24" s="45"/>
      <c r="B24" s="45"/>
      <c r="C24" s="45"/>
      <c r="D24" s="46"/>
      <c r="E24" s="47"/>
      <c r="F24" s="47"/>
      <c r="G24" s="47"/>
      <c r="H24" s="47"/>
      <c r="I24" s="47"/>
      <c r="J24" s="46"/>
      <c r="K24" s="46"/>
    </row>
    <row r="25" spans="1:12" x14ac:dyDescent="0.25">
      <c r="A25" s="45"/>
      <c r="B25" s="45"/>
      <c r="C25" s="45"/>
      <c r="D25" s="46"/>
      <c r="E25" s="47"/>
      <c r="F25" s="47"/>
      <c r="G25" s="47"/>
      <c r="H25" s="47"/>
      <c r="I25" s="47"/>
      <c r="J25" s="46"/>
      <c r="K25" s="46"/>
    </row>
    <row r="26" spans="1:12" x14ac:dyDescent="0.25">
      <c r="A26" s="45"/>
      <c r="B26" s="45"/>
      <c r="C26" s="45"/>
      <c r="D26" s="46"/>
      <c r="E26" s="47"/>
      <c r="F26" s="47"/>
      <c r="G26" s="47"/>
      <c r="H26" s="47"/>
      <c r="I26" s="47"/>
      <c r="J26" s="46"/>
      <c r="K26" s="46"/>
    </row>
    <row r="27" spans="1:12" x14ac:dyDescent="0.25">
      <c r="A27" s="45"/>
      <c r="B27" s="45"/>
      <c r="C27" s="45"/>
      <c r="D27" s="46"/>
      <c r="E27" s="47"/>
      <c r="F27" s="47"/>
      <c r="G27" s="47"/>
      <c r="H27" s="47"/>
      <c r="I27" s="47"/>
      <c r="J27" s="46"/>
      <c r="K27" s="46"/>
    </row>
    <row r="28" spans="1:12" x14ac:dyDescent="0.25">
      <c r="A28" s="45"/>
      <c r="B28" s="45"/>
      <c r="C28" s="45"/>
      <c r="D28" s="46"/>
      <c r="E28" s="47"/>
      <c r="F28" s="47"/>
      <c r="G28" s="47"/>
      <c r="H28" s="47"/>
      <c r="I28" s="47"/>
      <c r="J28" s="46"/>
      <c r="K28" s="46"/>
    </row>
    <row r="29" spans="1:12" x14ac:dyDescent="0.25">
      <c r="A29" s="45"/>
      <c r="B29" s="45"/>
      <c r="C29" s="45"/>
      <c r="D29" s="46"/>
      <c r="E29" s="47"/>
      <c r="F29" s="47"/>
      <c r="G29" s="47"/>
      <c r="H29" s="47"/>
      <c r="I29" s="47"/>
      <c r="J29" s="46"/>
      <c r="K29" s="46"/>
    </row>
    <row r="30" spans="1:12" x14ac:dyDescent="0.25">
      <c r="A30" s="45"/>
      <c r="B30" s="45"/>
      <c r="C30" s="45"/>
      <c r="D30" s="46"/>
      <c r="E30" s="47"/>
      <c r="F30" s="47"/>
      <c r="G30" s="47"/>
      <c r="H30" s="47"/>
      <c r="I30" s="47"/>
      <c r="J30" s="46"/>
      <c r="K30" s="46"/>
    </row>
    <row r="31" spans="1:12" x14ac:dyDescent="0.25">
      <c r="A31" s="45"/>
      <c r="B31" s="45"/>
      <c r="C31" s="45"/>
      <c r="D31" s="46"/>
      <c r="E31" s="47"/>
      <c r="F31" s="47"/>
      <c r="G31" s="47"/>
      <c r="H31" s="47"/>
      <c r="I31" s="47"/>
      <c r="J31" s="46"/>
      <c r="K31" s="46"/>
    </row>
    <row r="32" spans="1:12" x14ac:dyDescent="0.25">
      <c r="A32" s="45"/>
      <c r="B32" s="45"/>
      <c r="C32" s="45"/>
      <c r="D32" s="46"/>
      <c r="E32" s="47"/>
      <c r="F32" s="47"/>
      <c r="G32" s="47"/>
      <c r="H32" s="47"/>
      <c r="I32" s="47"/>
      <c r="J32" s="46"/>
      <c r="K32" s="46"/>
    </row>
    <row r="33" spans="1:11" x14ac:dyDescent="0.25">
      <c r="A33" s="45"/>
      <c r="B33" s="45"/>
      <c r="C33" s="45"/>
      <c r="D33" s="46"/>
      <c r="E33" s="47"/>
      <c r="F33" s="47"/>
      <c r="G33" s="47"/>
      <c r="H33" s="47"/>
      <c r="I33" s="47"/>
      <c r="J33" s="46"/>
      <c r="K33" s="46"/>
    </row>
    <row r="34" spans="1:11" x14ac:dyDescent="0.25">
      <c r="A34" s="45"/>
      <c r="B34" s="45"/>
      <c r="C34" s="45"/>
      <c r="D34" s="46"/>
      <c r="E34" s="47"/>
      <c r="F34" s="47"/>
      <c r="G34" s="47"/>
      <c r="H34" s="47"/>
      <c r="I34" s="47"/>
      <c r="J34" s="46"/>
      <c r="K34" s="46"/>
    </row>
    <row r="35" spans="1:11" x14ac:dyDescent="0.25">
      <c r="A35" s="45"/>
      <c r="B35" s="45"/>
      <c r="C35" s="45"/>
      <c r="D35" s="46"/>
      <c r="E35" s="47"/>
      <c r="F35" s="47"/>
      <c r="G35" s="47"/>
      <c r="H35" s="47"/>
      <c r="I35" s="47"/>
      <c r="J35" s="46"/>
      <c r="K35" s="46"/>
    </row>
    <row r="36" spans="1:11" x14ac:dyDescent="0.25">
      <c r="A36" s="45"/>
      <c r="B36" s="45"/>
      <c r="C36" s="45"/>
      <c r="D36" s="46"/>
      <c r="E36" s="47"/>
      <c r="F36" s="47"/>
      <c r="G36" s="47"/>
      <c r="H36" s="47"/>
      <c r="I36" s="47"/>
      <c r="J36" s="46"/>
      <c r="K36" s="46"/>
    </row>
    <row r="37" spans="1:11" x14ac:dyDescent="0.25">
      <c r="A37" s="45"/>
      <c r="B37" s="45"/>
      <c r="C37" s="45"/>
      <c r="D37" s="46"/>
      <c r="E37" s="47"/>
      <c r="F37" s="47"/>
      <c r="G37" s="47"/>
      <c r="H37" s="47"/>
      <c r="I37" s="47"/>
      <c r="J37" s="46"/>
      <c r="K37" s="46"/>
    </row>
    <row r="38" spans="1:11" x14ac:dyDescent="0.25">
      <c r="A38" s="45"/>
      <c r="B38" s="45"/>
      <c r="C38" s="45"/>
      <c r="D38" s="46"/>
      <c r="E38" s="47"/>
      <c r="F38" s="47"/>
      <c r="G38" s="47"/>
      <c r="H38" s="47"/>
      <c r="I38" s="47"/>
      <c r="J38" s="46"/>
      <c r="K38" s="46"/>
    </row>
    <row r="39" spans="1:11" x14ac:dyDescent="0.25">
      <c r="A39" s="45"/>
      <c r="B39" s="45"/>
      <c r="C39" s="45"/>
      <c r="D39" s="46"/>
      <c r="E39" s="47"/>
      <c r="F39" s="47"/>
      <c r="G39" s="47"/>
      <c r="H39" s="47"/>
      <c r="I39" s="47"/>
      <c r="J39" s="46"/>
      <c r="K39" s="46"/>
    </row>
    <row r="40" spans="1:11" x14ac:dyDescent="0.25">
      <c r="A40" s="45"/>
      <c r="B40" s="45"/>
      <c r="C40" s="45"/>
      <c r="D40" s="46"/>
      <c r="E40" s="47"/>
      <c r="F40" s="47"/>
      <c r="G40" s="47"/>
      <c r="H40" s="47"/>
      <c r="I40" s="47"/>
      <c r="J40" s="46"/>
      <c r="K40" s="46"/>
    </row>
    <row r="41" spans="1:11" x14ac:dyDescent="0.25">
      <c r="A41" s="45"/>
      <c r="B41" s="45"/>
      <c r="C41" s="45"/>
      <c r="D41" s="46"/>
      <c r="E41" s="47"/>
      <c r="F41" s="47"/>
      <c r="G41" s="47"/>
      <c r="H41" s="47"/>
      <c r="I41" s="47"/>
      <c r="J41" s="46"/>
      <c r="K41" s="46"/>
    </row>
    <row r="42" spans="1:11" x14ac:dyDescent="0.25">
      <c r="A42" s="45"/>
      <c r="B42" s="45"/>
      <c r="C42" s="45"/>
      <c r="D42" s="46"/>
      <c r="E42" s="47"/>
      <c r="F42" s="47"/>
      <c r="G42" s="47"/>
      <c r="H42" s="47"/>
      <c r="I42" s="47"/>
      <c r="J42" s="46"/>
      <c r="K42" s="46"/>
    </row>
    <row r="43" spans="1:11" x14ac:dyDescent="0.25">
      <c r="A43" s="45"/>
      <c r="B43" s="45"/>
      <c r="C43" s="45"/>
      <c r="D43" s="46"/>
      <c r="E43" s="47"/>
      <c r="F43" s="47"/>
      <c r="G43" s="47"/>
      <c r="H43" s="47"/>
      <c r="I43" s="47"/>
      <c r="J43" s="46"/>
      <c r="K43" s="46"/>
    </row>
    <row r="44" spans="1:11" x14ac:dyDescent="0.25">
      <c r="A44" s="45"/>
      <c r="B44" s="45"/>
      <c r="C44" s="45"/>
      <c r="D44" s="46"/>
      <c r="E44" s="47"/>
      <c r="F44" s="47"/>
      <c r="G44" s="47"/>
      <c r="H44" s="47"/>
      <c r="I44" s="47"/>
      <c r="J44" s="46"/>
      <c r="K44" s="46"/>
    </row>
    <row r="45" spans="1:11" x14ac:dyDescent="0.25">
      <c r="A45" s="45"/>
      <c r="B45" s="45"/>
      <c r="C45" s="45"/>
      <c r="D45" s="46"/>
      <c r="E45" s="47"/>
      <c r="F45" s="47"/>
      <c r="G45" s="47"/>
      <c r="H45" s="47"/>
      <c r="I45" s="47"/>
      <c r="J45" s="46"/>
      <c r="K45" s="46"/>
    </row>
    <row r="46" spans="1:11" x14ac:dyDescent="0.25">
      <c r="A46" s="45"/>
      <c r="B46" s="45"/>
      <c r="C46" s="45"/>
      <c r="D46" s="46"/>
      <c r="E46" s="47"/>
      <c r="F46" s="47"/>
      <c r="G46" s="47"/>
      <c r="H46" s="47"/>
      <c r="I46" s="47"/>
      <c r="J46" s="46"/>
      <c r="K46" s="46"/>
    </row>
    <row r="47" spans="1:11" x14ac:dyDescent="0.25">
      <c r="A47" s="45"/>
      <c r="B47" s="45"/>
      <c r="C47" s="45"/>
      <c r="D47" s="46"/>
      <c r="E47" s="47"/>
      <c r="F47" s="47"/>
      <c r="G47" s="47"/>
      <c r="H47" s="47"/>
      <c r="I47" s="47"/>
      <c r="J47" s="46"/>
      <c r="K47" s="46"/>
    </row>
    <row r="48" spans="1:11" x14ac:dyDescent="0.25">
      <c r="A48" s="45"/>
      <c r="B48" s="45"/>
      <c r="C48" s="45"/>
      <c r="D48" s="46"/>
      <c r="E48" s="47"/>
      <c r="F48" s="47"/>
      <c r="G48" s="47"/>
      <c r="H48" s="47"/>
      <c r="I48" s="47"/>
      <c r="J48" s="46"/>
      <c r="K48" s="46"/>
    </row>
    <row r="49" spans="1:11" x14ac:dyDescent="0.25">
      <c r="A49" s="45"/>
      <c r="B49" s="45"/>
      <c r="C49" s="45"/>
      <c r="D49" s="46"/>
      <c r="E49" s="47"/>
      <c r="F49" s="47"/>
      <c r="G49" s="47"/>
      <c r="H49" s="47"/>
      <c r="I49" s="47"/>
      <c r="J49" s="46"/>
      <c r="K49" s="46"/>
    </row>
    <row r="50" spans="1:11" x14ac:dyDescent="0.25">
      <c r="A50" s="45"/>
      <c r="B50" s="45"/>
      <c r="C50" s="45"/>
      <c r="D50" s="46"/>
      <c r="E50" s="47"/>
      <c r="F50" s="47"/>
      <c r="G50" s="47"/>
      <c r="H50" s="47"/>
      <c r="I50" s="47"/>
      <c r="J50" s="46"/>
      <c r="K50" s="46"/>
    </row>
    <row r="51" spans="1:11" x14ac:dyDescent="0.25">
      <c r="A51" s="45"/>
      <c r="B51" s="45"/>
      <c r="C51" s="45"/>
      <c r="D51" s="46"/>
      <c r="E51" s="47"/>
      <c r="F51" s="47"/>
      <c r="G51" s="47"/>
      <c r="H51" s="47"/>
      <c r="I51" s="47"/>
      <c r="J51" s="46"/>
      <c r="K51" s="46"/>
    </row>
    <row r="52" spans="1:11" x14ac:dyDescent="0.25">
      <c r="A52" s="45"/>
      <c r="B52" s="45"/>
      <c r="C52" s="45"/>
      <c r="D52" s="46"/>
      <c r="E52" s="47"/>
      <c r="F52" s="47"/>
      <c r="G52" s="47"/>
      <c r="H52" s="47"/>
      <c r="I52" s="47"/>
      <c r="J52" s="46"/>
      <c r="K52" s="46"/>
    </row>
    <row r="53" spans="1:11" x14ac:dyDescent="0.25">
      <c r="A53" s="45"/>
      <c r="B53" s="45"/>
      <c r="C53" s="45"/>
      <c r="D53" s="46"/>
      <c r="E53" s="47"/>
      <c r="F53" s="47"/>
      <c r="G53" s="47"/>
      <c r="H53" s="47"/>
      <c r="I53" s="47"/>
      <c r="J53" s="46"/>
      <c r="K53" s="46"/>
    </row>
    <row r="54" spans="1:11" x14ac:dyDescent="0.25">
      <c r="A54" s="45"/>
      <c r="B54" s="45"/>
      <c r="C54" s="45"/>
      <c r="D54" s="46"/>
      <c r="E54" s="47"/>
      <c r="F54" s="47"/>
      <c r="G54" s="47"/>
      <c r="H54" s="47"/>
      <c r="I54" s="47"/>
      <c r="J54" s="46"/>
      <c r="K54" s="46"/>
    </row>
    <row r="55" spans="1:11" x14ac:dyDescent="0.25">
      <c r="A55" s="50" t="s">
        <v>94</v>
      </c>
      <c r="B55" s="50" t="s">
        <v>94</v>
      </c>
      <c r="C55" s="50" t="s">
        <v>94</v>
      </c>
      <c r="D55" s="50" t="s">
        <v>94</v>
      </c>
      <c r="E55" s="50"/>
      <c r="F55" s="50"/>
      <c r="G55" s="50"/>
      <c r="H55" s="50"/>
      <c r="I55" s="50"/>
      <c r="J55" s="50" t="s">
        <v>94</v>
      </c>
      <c r="K55" s="50" t="s">
        <v>94</v>
      </c>
    </row>
    <row r="56" spans="1:11" x14ac:dyDescent="0.25">
      <c r="D56" s="51" t="s">
        <v>95</v>
      </c>
      <c r="E56" s="21">
        <f>SUM(E5:E54)</f>
        <v>-14458</v>
      </c>
      <c r="F56" s="21">
        <f t="shared" ref="F56:H56" si="0">SUM(F5:F54)</f>
        <v>1611190</v>
      </c>
      <c r="G56" s="21">
        <f t="shared" si="0"/>
        <v>567824</v>
      </c>
      <c r="H56" s="21">
        <f t="shared" si="0"/>
        <v>529065.81244457699</v>
      </c>
    </row>
    <row r="57" spans="1:11" x14ac:dyDescent="0.25">
      <c r="D57" s="51"/>
      <c r="E57" s="29"/>
      <c r="F57" s="52"/>
      <c r="G57" s="53"/>
      <c r="H57" s="53"/>
    </row>
    <row r="58" spans="1:11" x14ac:dyDescent="0.25">
      <c r="C58" t="s">
        <v>96</v>
      </c>
      <c r="D58" s="54"/>
      <c r="E58" s="29"/>
      <c r="F58" s="29"/>
    </row>
  </sheetData>
  <mergeCells count="1">
    <mergeCell ref="E2:H2"/>
  </mergeCells>
  <pageMargins left="0.7" right="0.7" top="0.75" bottom="0.75" header="0.3" footer="0.3"/>
  <pageSetup scale="4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Proceeding_Summary</vt:lpstr>
      <vt:lpstr>Rev Req't_Base</vt:lpstr>
      <vt:lpstr>Baldwin Hills</vt:lpstr>
      <vt:lpstr>Bellflower</vt:lpstr>
      <vt:lpstr>Central Satellites</vt:lpstr>
      <vt:lpstr>Chualar</vt:lpstr>
      <vt:lpstr>Duarte</vt:lpstr>
      <vt:lpstr>East Pasadena</vt:lpstr>
      <vt:lpstr>Fruitridge</vt:lpstr>
      <vt:lpstr>Larkfield</vt:lpstr>
      <vt:lpstr>Meadowbrook</vt:lpstr>
      <vt:lpstr>Monterey</vt:lpstr>
      <vt:lpstr>Piru</vt:lpstr>
      <vt:lpstr>Sacramento</vt:lpstr>
      <vt:lpstr>San Diego</vt:lpstr>
      <vt:lpstr>San Marino</vt:lpstr>
      <vt:lpstr>Ventura</vt:lpstr>
      <vt:lpstr>'Baldwin Hills'!Print_Area</vt:lpstr>
      <vt:lpstr>Bellflower!Print_Area</vt:lpstr>
      <vt:lpstr>'Central Satellites'!Print_Area</vt:lpstr>
      <vt:lpstr>Chualar!Print_Area</vt:lpstr>
      <vt:lpstr>Duarte!Print_Area</vt:lpstr>
      <vt:lpstr>'East Pasadena'!Print_Area</vt:lpstr>
      <vt:lpstr>Fruitridge!Print_Area</vt:lpstr>
      <vt:lpstr>Larkfield!Print_Area</vt:lpstr>
      <vt:lpstr>Meadowbrook!Print_Area</vt:lpstr>
      <vt:lpstr>Monterey!Print_Area</vt:lpstr>
      <vt:lpstr>Piru!Print_Area</vt:lpstr>
      <vt:lpstr>Proceeding_Summary!Print_Area</vt:lpstr>
      <vt:lpstr>Sacramento!Print_Area</vt:lpstr>
      <vt:lpstr>'San Diego'!Print_Area</vt:lpstr>
      <vt:lpstr>'San Marino'!Print_Area</vt:lpstr>
      <vt:lpstr>Ventura!Print_Area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M Remelius</dc:creator>
  <cp:lastModifiedBy>Jonathan Morse</cp:lastModifiedBy>
  <cp:lastPrinted>2024-02-01T22:33:10Z</cp:lastPrinted>
  <dcterms:created xsi:type="dcterms:W3CDTF">2024-02-01T21:24:39Z</dcterms:created>
  <dcterms:modified xsi:type="dcterms:W3CDTF">2024-02-01T22:42:32Z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etDate">
    <vt:lpwstr>2024-02-01T21:27:15Z</vt:lpwstr>
  </property>
  <property fmtid="{D5CDD505-2E9C-101B-9397-08002B2CF9AE}" pid="4" name="MSIP_Label_846c87f6-c46e-48eb-b7ce-d3a4a7d30611_Method">
    <vt:lpwstr>Standard</vt:lpwstr>
  </property>
  <property fmtid="{D5CDD505-2E9C-101B-9397-08002B2CF9AE}" pid="5" name="MSIP_Label_846c87f6-c46e-48eb-b7ce-d3a4a7d30611_Name">
    <vt:lpwstr>846c87f6-c46e-48eb-b7ce-d3a4a7d30611</vt:lpwstr>
  </property>
  <property fmtid="{D5CDD505-2E9C-101B-9397-08002B2CF9AE}" pid="6" name="MSIP_Label_846c87f6-c46e-48eb-b7ce-d3a4a7d30611_SiteId">
    <vt:lpwstr>35378cf9-dac0-45f0-84c7-1bfb98207b59</vt:lpwstr>
  </property>
  <property fmtid="{D5CDD505-2E9C-101B-9397-08002B2CF9AE}" pid="7" name="MSIP_Label_846c87f6-c46e-48eb-b7ce-d3a4a7d30611_ActionId">
    <vt:lpwstr>f8211148-c6f1-4c22-9232-6b379699d53f</vt:lpwstr>
  </property>
  <property fmtid="{D5CDD505-2E9C-101B-9397-08002B2CF9AE}" pid="8" name="MSIP_Label_846c87f6-c46e-48eb-b7ce-d3a4a7d30611_ContentBits">
    <vt:lpwstr>0</vt:lpwstr>
  </property>
</Properties>
</file>