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edisonintl.sharepoint.com/teams/reg1/sro/RACR/Shared Documents/Reporting/Rate Tracker/2023/"/>
    </mc:Choice>
  </mc:AlternateContent>
  <xr:revisionPtr revIDLastSave="42" documentId="8_{1F0EB0F9-59DF-4180-971A-D3E6FFA0F289}" xr6:coauthVersionLast="47" xr6:coauthVersionMax="47" xr10:uidLastSave="{FC925C10-1CE9-4C24-B937-818A9776A768}"/>
  <bookViews>
    <workbookView xWindow="-120" yWindow="-120" windowWidth="29040" windowHeight="15840" xr2:uid="{A34F60B3-436F-4DA9-BD26-1BAFF8D50A0C}"/>
  </bookViews>
  <sheets>
    <sheet name="Selected Data" sheetId="3" r:id="rId1"/>
    <sheet name="Authorized Rev Req" sheetId="1" r:id="rId2"/>
    <sheet name="Incremental Rev Req" sheetId="2"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__huh2" localSheetId="0" hidden="1">{#N/A,#N/A,FALSE,"Dist Rev at PR ";#N/A,#N/A,FALSE,"Spec";#N/A,#N/A,FALSE,"Res";#N/A,#N/A,FALSE,"Small L&amp;P";#N/A,#N/A,FALSE,"Medium L&amp;P";#N/A,#N/A,FALSE,"E-19";#N/A,#N/A,FALSE,"E-20";#N/A,#N/A,FALSE,"Strtlts &amp; Standby";#N/A,#N/A,FALSE,"A-RTP";#N/A,#N/A,FALSE,"2003mixeduse"}</definedName>
    <definedName name="___huh2" hidden="1">{#N/A,#N/A,FALSE,"Dist Rev at PR ";#N/A,#N/A,FALSE,"Spec";#N/A,#N/A,FALSE,"Res";#N/A,#N/A,FALSE,"Small L&amp;P";#N/A,#N/A,FALSE,"Medium L&amp;P";#N/A,#N/A,FALSE,"E-19";#N/A,#N/A,FALSE,"E-20";#N/A,#N/A,FALSE,"Strtlts &amp; Standby";#N/A,#N/A,FALSE,"A-RTP";#N/A,#N/A,FALSE,"2003mixeduse"}</definedName>
    <definedName name="_2017_Labor_Escalation_Rate">'[1]Escalation Rates'!$B$6</definedName>
    <definedName name="_4ColName">SUBSTITUTE(SUBSTITUTE(SUBSTITUTE(SUBSTITUTE(SUBSTITUTE(TRIM(T([2]DATAIN.xls!B1)&amp;"."&amp;T([2]DATAIN.xls!C1)&amp;"."&amp;T([2]DATAIN.xls!D1)&amp;"."&amp;T([2]DATAIN.xls!E1)&amp;"."),"+","and"),"%","pct"),"-",""),"..","."),"&amp;","and")</definedName>
    <definedName name="_FPV1">'[3]#REF'!$N$106:$X$156</definedName>
    <definedName name="_FPV3">'[3]#REF'!$N$160:$X$209</definedName>
    <definedName name="_huh2" localSheetId="0" hidden="1">{#N/A,#N/A,FALSE,"Dist Rev at PR ";#N/A,#N/A,FALSE,"Spec";#N/A,#N/A,FALSE,"Res";#N/A,#N/A,FALSE,"Small L&amp;P";#N/A,#N/A,FALSE,"Medium L&amp;P";#N/A,#N/A,FALSE,"E-19";#N/A,#N/A,FALSE,"E-20";#N/A,#N/A,FALSE,"Strtlts &amp; Standby";#N/A,#N/A,FALSE,"A-RTP";#N/A,#N/A,FALSE,"2003mixeduse"}</definedName>
    <definedName name="_huh2" hidden="1">{#N/A,#N/A,FALSE,"Dist Rev at PR ";#N/A,#N/A,FALSE,"Spec";#N/A,#N/A,FALSE,"Res";#N/A,#N/A,FALSE,"Small L&amp;P";#N/A,#N/A,FALSE,"Medium L&amp;P";#N/A,#N/A,FALSE,"E-19";#N/A,#N/A,FALSE,"E-20";#N/A,#N/A,FALSE,"Strtlts &amp; Standby";#N/A,#N/A,FALSE,"A-RTP";#N/A,#N/A,FALSE,"2003mixeduse"}</definedName>
    <definedName name="_SPV1">'[3]#REF'!$N$105:$X$154</definedName>
    <definedName name="_SPV3">'[3]#REF'!$N$158:$X$207</definedName>
    <definedName name="Actuals">'[4]Model Inputs'!$H$109</definedName>
    <definedName name="Aflag">#REF!</definedName>
    <definedName name="Aflag2">#REF!</definedName>
    <definedName name="again" localSheetId="0" hidden="1">{#N/A,#N/A,FALSE,"ND Rev at Pres Rates";#N/A,#N/A,FALSE,"Res - Unadj sales";#N/A,#N/A,FALSE,"Small L&amp;P";#N/A,#N/A,FALSE,"Medium L&amp;P";#N/A,#N/A,FALSE,"E-19";#N/A,#N/A,FALSE,"E-20";#N/A,#N/A,FALSE,"Strtlts &amp; Standby";#N/A,#N/A,FALSE,"AG";#N/A,#N/A,FALSE,"A-RTP";#N/A,#N/A,FALSE,"Spec"}</definedName>
    <definedName name="again" hidden="1">{#N/A,#N/A,FALSE,"ND Rev at Pres Rates";#N/A,#N/A,FALSE,"Res - Unadj sales";#N/A,#N/A,FALSE,"Small L&amp;P";#N/A,#N/A,FALSE,"Medium L&amp;P";#N/A,#N/A,FALSE,"E-19";#N/A,#N/A,FALSE,"E-20";#N/A,#N/A,FALSE,"Strtlts &amp; Standby";#N/A,#N/A,FALSE,"AG";#N/A,#N/A,FALSE,"A-RTP";#N/A,#N/A,FALSE,"Spec"}</definedName>
    <definedName name="AIR">'[3]#REF'!$U$1:$AD$48</definedName>
    <definedName name="Balancing_Authority">[5]Choices!$A$2:$A$41</definedName>
    <definedName name="BondsIssued">'[4]Model Inputs'!$H$108</definedName>
    <definedName name="Boolean">[5]Choices!$AG$2:$AG$3</definedName>
    <definedName name="bt_d">'[3]#REF'!$Z$1:$AM$23</definedName>
    <definedName name="Bundled_Unbundled">[5]Choices!$B$2:$B$3</definedName>
    <definedName name="CBond">#REF!</definedName>
    <definedName name="CECRA">#REF!</definedName>
    <definedName name="Construction_Status">[5]Choices!$G$2:$G$5</definedName>
    <definedName name="copy" localSheetId="0" hidden="1">{#N/A,#N/A,FALSE,"Dist Rev at PR ";#N/A,#N/A,FALSE,"Spec";#N/A,#N/A,FALSE,"Res";#N/A,#N/A,FALSE,"Small L&amp;P";#N/A,#N/A,FALSE,"Medium L&amp;P";#N/A,#N/A,FALSE,"E-19";#N/A,#N/A,FALSE,"E-20";#N/A,#N/A,FALSE,"Strtlts &amp; Standby";#N/A,#N/A,FALSE,"A-RTP";#N/A,#N/A,FALSE,"2003mixeduse"}</definedName>
    <definedName name="copy" hidden="1">{#N/A,#N/A,FALSE,"Dist Rev at PR ";#N/A,#N/A,FALSE,"Spec";#N/A,#N/A,FALSE,"Res";#N/A,#N/A,FALSE,"Small L&amp;P";#N/A,#N/A,FALSE,"Medium L&amp;P";#N/A,#N/A,FALSE,"E-19";#N/A,#N/A,FALSE,"E-20";#N/A,#N/A,FALSE,"Strtlts &amp; Standby";#N/A,#N/A,FALSE,"A-RTP";#N/A,#N/A,FALSE,"2003mixeduse"}</definedName>
    <definedName name="copyprint" localSheetId="0" hidden="1">{#N/A,#N/A,FALSE,"Workpaper Tables 4-1 &amp; 4-2";#N/A,#N/A,FALSE,"Revenue Allocation Results";#N/A,#N/A,FALSE,"FERC Rev @ PR";#N/A,#N/A,FALSE,"Distribution Revenue Allocation";#N/A,#N/A,FALSE,"Nonallocated Revenues ";#N/A,#N/A,FALSE,"2000mixuse";#N/A,#N/A,FALSE,"MC Revenues- 00 sales, 96 MC's"}</definedName>
    <definedName name="copyprint" hidden="1">{#N/A,#N/A,FALSE,"Workpaper Tables 4-1 &amp; 4-2";#N/A,#N/A,FALSE,"Revenue Allocation Results";#N/A,#N/A,FALSE,"FERC Rev @ PR";#N/A,#N/A,FALSE,"Distribution Revenue Allocation";#N/A,#N/A,FALSE,"Nonallocated Revenues ";#N/A,#N/A,FALSE,"2000mixuse";#N/A,#N/A,FALSE,"MC Revenues- 00 sales, 96 MC's"}</definedName>
    <definedName name="copyrap" localSheetId="0"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copyrap"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copyrevalloc" localSheetId="0" hidden="1">{#N/A,#N/A,FALSE,"RRQ inputs ";#N/A,#N/A,FALSE,"FERC Rev @ PR";#N/A,#N/A,FALSE,"Distribution Revenue Allocation";#N/A,#N/A,FALSE,"Nonallocated Revenues";#N/A,#N/A,FALSE,"MC Revenues-03 sales, 96 MC's";#N/A,#N/A,FALSE,"FTA"}</definedName>
    <definedName name="copyrevalloc" hidden="1">{#N/A,#N/A,FALSE,"RRQ inputs ";#N/A,#N/A,FALSE,"FERC Rev @ PR";#N/A,#N/A,FALSE,"Distribution Revenue Allocation";#N/A,#N/A,FALSE,"Nonallocated Revenues";#N/A,#N/A,FALSE,"MC Revenues-03 sales, 96 MC's";#N/A,#N/A,FALSE,"FTA"}</definedName>
    <definedName name="copyschudel" localSheetId="0" hidden="1">{#N/A,#N/A,FALSE,"ND Rev at Pres Rates";#N/A,#N/A,FALSE,"Res - Unadj";#N/A,#N/A,FALSE,"Small L&amp;P";#N/A,#N/A,FALSE,"Medium L&amp;P";#N/A,#N/A,FALSE,"E-19";#N/A,#N/A,FALSE,"E-20";#N/A,#N/A,FALSE,"A-RTP";#N/A,#N/A,FALSE,"Strtlts &amp; Standby";#N/A,#N/A,FALSE,"AG";#N/A,#N/A,FALSE,"2001mixeduse"}</definedName>
    <definedName name="copyschudel" hidden="1">{#N/A,#N/A,FALSE,"ND Rev at Pres Rates";#N/A,#N/A,FALSE,"Res - Unadj";#N/A,#N/A,FALSE,"Small L&amp;P";#N/A,#N/A,FALSE,"Medium L&amp;P";#N/A,#N/A,FALSE,"E-19";#N/A,#N/A,FALSE,"E-20";#N/A,#N/A,FALSE,"A-RTP";#N/A,#N/A,FALSE,"Strtlts &amp; Standby";#N/A,#N/A,FALSE,"AG";#N/A,#N/A,FALSE,"2001mixeduse"}</definedName>
    <definedName name="CORE_U">#REF!</definedName>
    <definedName name="Country">[5]Choices!$AO$2:$AO$5</definedName>
    <definedName name="CPUC_Approval_Status">[5]Choices!$E$2:$E$8</definedName>
    <definedName name="CREZ">[5]Choices!$F$2:$F$39</definedName>
    <definedName name="CTAC">#REF!</definedName>
    <definedName name="CTRBA">#REF!</definedName>
    <definedName name="DACRS">SUM(#REF!)</definedName>
    <definedName name="Dchoice">#REF!</definedName>
    <definedName name="Delay_Termination_Reason">[5]Choices!$K$2:$K$4</definedName>
    <definedName name="DeliverabilityStatusOptions">[6]Lists!$B$36:$B$37</definedName>
    <definedName name="Distflag">#REF!</definedName>
    <definedName name="Dmdmult">#REF!</definedName>
    <definedName name="EPC_Contract_Status">[5]Choices!$AW$2:$AW$7</definedName>
    <definedName name="F_E">'[3]#REF'!$A$53:$S$100</definedName>
    <definedName name="Facility_Status">[5]Choices!$N$2:$N$7</definedName>
    <definedName name="FAIR">'[3]#REF'!$N$1:$X$49</definedName>
    <definedName name="FBUILD">'[3]#REF'!$N$53:$X$79</definedName>
    <definedName name="FCOMM">'[3]#REF'!$AA$53:$AN$78</definedName>
    <definedName name="FCOMP">'[3]#REF'!$A$106:$K$155</definedName>
    <definedName name="Financing_Status">[5]Choices!$O$2:$O$7</definedName>
    <definedName name="Flat">#REF!</definedName>
    <definedName name="FM">'[3]#REF'!$BB$1</definedName>
    <definedName name="FOPROD">'[3]#REF'!$A$53:$K$102</definedName>
    <definedName name="FSONG2">'[3]#REF'!$A$159:$K$208</definedName>
    <definedName name="FSTEAM">'[3]#REF'!$A$1:$K$49</definedName>
    <definedName name="FT_D">'[3]#REF'!$AA$1:$AP$26</definedName>
    <definedName name="gsur">'[7]Tariff G-SUR'!$A$1:$I$25</definedName>
    <definedName name="head1">#REF!</definedName>
    <definedName name="head10">#REF!</definedName>
    <definedName name="head11">#REF!</definedName>
    <definedName name="head2">#REF!</definedName>
    <definedName name="head3">#REF!</definedName>
    <definedName name="head4">#REF!</definedName>
    <definedName name="head5">#REF!</definedName>
    <definedName name="head6">#REF!</definedName>
    <definedName name="head7">#REF!</definedName>
    <definedName name="head8">#REF!</definedName>
    <definedName name="head9">#REF!</definedName>
    <definedName name="HTML_CodePage" hidden="1">1252</definedName>
    <definedName name="HTML_Description" hidden="1">""</definedName>
    <definedName name="HTML_Email" hidden="1">""</definedName>
    <definedName name="HTML_Header" hidden="1">""</definedName>
    <definedName name="HTML_LastUpdate" hidden="1">"10/13/1999"</definedName>
    <definedName name="HTML_LineAfter" hidden="1">FALSE</definedName>
    <definedName name="HTML_LineBefore" hidden="1">FALSE</definedName>
    <definedName name="HTML_Name" hidden="1">"Sharim Chaudhury"</definedName>
    <definedName name="HTML_OBDlg2" hidden="1">TRUE</definedName>
    <definedName name="HTML_OBDlg4" hidden="1">TRUE</definedName>
    <definedName name="HTML_OS" hidden="1">0</definedName>
    <definedName name="HTML_PathFile" hidden="1">"W:\19991013\default.htm"</definedName>
    <definedName name="HTML_Title" hidden="1">"Daily MTM  Report"</definedName>
    <definedName name="huh" localSheetId="0" hidden="1">{#N/A,#N/A,FALSE,"Dist Rev at PR ";#N/A,#N/A,FALSE,"Spec";#N/A,#N/A,FALSE,"Res";#N/A,#N/A,FALSE,"Small L&amp;P";#N/A,#N/A,FALSE,"Medium L&amp;P";#N/A,#N/A,FALSE,"E-19";#N/A,#N/A,FALSE,"E-20";#N/A,#N/A,FALSE,"Strtlts &amp; Standby";#N/A,#N/A,FALSE,"A-RTP";#N/A,#N/A,FALSE,"2003mixeduse"}</definedName>
    <definedName name="huh" hidden="1">{#N/A,#N/A,FALSE,"Dist Rev at PR ";#N/A,#N/A,FALSE,"Spec";#N/A,#N/A,FALSE,"Res";#N/A,#N/A,FALSE,"Small L&amp;P";#N/A,#N/A,FALSE,"Medium L&amp;P";#N/A,#N/A,FALSE,"E-19";#N/A,#N/A,FALSE,"E-20";#N/A,#N/A,FALSE,"Strtlts &amp; Standby";#N/A,#N/A,FALSE,"A-RTP";#N/A,#N/A,FALSE,"2003mixeduse"}</definedName>
    <definedName name="huhnd" localSheetId="0" hidden="1">{#N/A,#N/A,FALSE,"ND Rev at Pres Rates";#N/A,#N/A,FALSE,"Res - Unadj sales";#N/A,#N/A,FALSE,"Small L&amp;P";#N/A,#N/A,FALSE,"Medium L&amp;P";#N/A,#N/A,FALSE,"E-19";#N/A,#N/A,FALSE,"E-20";#N/A,#N/A,FALSE,"Strtlts &amp; Standby";#N/A,#N/A,FALSE,"AG";#N/A,#N/A,FALSE,"A-RTP";#N/A,#N/A,FALSE,"Spec"}</definedName>
    <definedName name="huhnd" hidden="1">{#N/A,#N/A,FALSE,"ND Rev at Pres Rates";#N/A,#N/A,FALSE,"Res - Unadj sales";#N/A,#N/A,FALSE,"Small L&amp;P";#N/A,#N/A,FALSE,"Medium L&amp;P";#N/A,#N/A,FALSE,"E-19";#N/A,#N/A,FALSE,"E-20";#N/A,#N/A,FALSE,"Strtlts &amp; Standby";#N/A,#N/A,FALSE,"AG";#N/A,#N/A,FALSE,"A-RTP";#N/A,#N/A,FALSE,"Spec"}</definedName>
    <definedName name="huhnd2" localSheetId="0" hidden="1">{#N/A,#N/A,FALSE,"ND Rev at Pres Rates";#N/A,#N/A,FALSE,"Res - Unadj sales";#N/A,#N/A,FALSE,"Small L&amp;P";#N/A,#N/A,FALSE,"Medium L&amp;P";#N/A,#N/A,FALSE,"E-19";#N/A,#N/A,FALSE,"E-20";#N/A,#N/A,FALSE,"Strtlts &amp; Standby";#N/A,#N/A,FALSE,"AG";#N/A,#N/A,FALSE,"A-RTP";#N/A,#N/A,FALSE,"Spec"}</definedName>
    <definedName name="huhnd2" hidden="1">{#N/A,#N/A,FALSE,"ND Rev at Pres Rates";#N/A,#N/A,FALSE,"Res - Unadj sales";#N/A,#N/A,FALSE,"Small L&amp;P";#N/A,#N/A,FALSE,"Medium L&amp;P";#N/A,#N/A,FALSE,"E-19";#N/A,#N/A,FALSE,"E-20";#N/A,#N/A,FALSE,"Strtlts &amp; Standby";#N/A,#N/A,FALSE,"AG";#N/A,#N/A,FALSE,"A-RTP";#N/A,#N/A,FALSE,"Spec"}</definedName>
    <definedName name="huhprint" localSheetId="0" hidden="1">{#N/A,#N/A,FALSE,"Workpaper Tables 4-1 &amp; 4-2";#N/A,#N/A,FALSE,"Revenue Allocation Results";#N/A,#N/A,FALSE,"FERC Rev @ PR";#N/A,#N/A,FALSE,"Distribution Revenue Allocation";#N/A,#N/A,FALSE,"Nonallocated Revenues ";#N/A,#N/A,FALSE,"2000mixuse";#N/A,#N/A,FALSE,"MC Revenues- 00 sales, 96 MC's"}</definedName>
    <definedName name="huhprint" hidden="1">{#N/A,#N/A,FALSE,"Workpaper Tables 4-1 &amp; 4-2";#N/A,#N/A,FALSE,"Revenue Allocation Results";#N/A,#N/A,FALSE,"FERC Rev @ PR";#N/A,#N/A,FALSE,"Distribution Revenue Allocation";#N/A,#N/A,FALSE,"Nonallocated Revenues ";#N/A,#N/A,FALSE,"2000mixuse";#N/A,#N/A,FALSE,"MC Revenues- 00 sales, 96 MC's"}</definedName>
    <definedName name="huhrap" localSheetId="0"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huhrap"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huhrevalloc" localSheetId="0" hidden="1">{#N/A,#N/A,FALSE,"RRQ inputs ";#N/A,#N/A,FALSE,"FERC Rev @ PR";#N/A,#N/A,FALSE,"Distribution Revenue Allocation";#N/A,#N/A,FALSE,"Nonallocated Revenues";#N/A,#N/A,FALSE,"MC Revenues-03 sales, 96 MC's";#N/A,#N/A,FALSE,"FTA"}</definedName>
    <definedName name="huhrevalloc" hidden="1">{#N/A,#N/A,FALSE,"RRQ inputs ";#N/A,#N/A,FALSE,"FERC Rev @ PR";#N/A,#N/A,FALSE,"Distribution Revenue Allocation";#N/A,#N/A,FALSE,"Nonallocated Revenues";#N/A,#N/A,FALSE,"MC Revenues-03 sales, 96 MC's";#N/A,#N/A,FALSE,"FTA"}</definedName>
    <definedName name="huhschudel" localSheetId="0" hidden="1">{#N/A,#N/A,FALSE,"ND Rev at Pres Rates";#N/A,#N/A,FALSE,"Res - Unadj";#N/A,#N/A,FALSE,"Small L&amp;P";#N/A,#N/A,FALSE,"Medium L&amp;P";#N/A,#N/A,FALSE,"E-19";#N/A,#N/A,FALSE,"E-20";#N/A,#N/A,FALSE,"A-RTP";#N/A,#N/A,FALSE,"Strtlts &amp; Standby";#N/A,#N/A,FALSE,"AG";#N/A,#N/A,FALSE,"2001mixeduse"}</definedName>
    <definedName name="huhschudel" hidden="1">{#N/A,#N/A,FALSE,"ND Rev at Pres Rates";#N/A,#N/A,FALSE,"Res - Unadj";#N/A,#N/A,FALSE,"Small L&amp;P";#N/A,#N/A,FALSE,"Medium L&amp;P";#N/A,#N/A,FALSE,"E-19";#N/A,#N/A,FALSE,"E-20";#N/A,#N/A,FALSE,"A-RTP";#N/A,#N/A,FALSE,"Strtlts &amp; Standby";#N/A,#N/A,FALSE,"AG";#N/A,#N/A,FALSE,"2001mixeduse"}</definedName>
    <definedName name="LineLoss">'[8]Line Losses and Various Inputs'!$B$4</definedName>
    <definedName name="LocalAreaOptions">[9]Lists!$B$11:$B$21</definedName>
    <definedName name="LOLD">1</definedName>
    <definedName name="LOLD_Table">7</definedName>
    <definedName name="Mflag">#REF!</definedName>
    <definedName name="NCORE_U">#REF!</definedName>
    <definedName name="ND">[10]Detail!$B$92</definedName>
    <definedName name="Out_Start_Date">[11]Parameters!$F$15</definedName>
    <definedName name="Out_Term_Date">[11]Parameters!$F$16</definedName>
    <definedName name="Overall_Project_Status">[5]Choices!$T$2:$T$6</definedName>
    <definedName name="Party_that_Terminated_Contract">[5]Choices!$AY$2:$AY$4</definedName>
    <definedName name="Path26DesignationOptions">[6]Lists!$B$28:$B$29</definedName>
    <definedName name="PBond">#REF!</definedName>
    <definedName name="PCC_Classification">[5]Choices!$U$2:$U$5</definedName>
    <definedName name="PECRA">#REF!</definedName>
    <definedName name="Print_All_Tariff">'[7]Tariff G-SUR'!$A$1:$I$25</definedName>
    <definedName name="_xlnm.Print_Area" localSheetId="2">'Incremental Rev Req'!$A$1:$K$115</definedName>
    <definedName name="Program_Origination">[5]Choices!$I$2:$I$13</definedName>
    <definedName name="RAM_Auction_Round">[5]Choices!$AX$2:$AX$6</definedName>
    <definedName name="record1">[12]MACRO1.XLM!$A$1</definedName>
    <definedName name="Record2">[12]MACRO1.XLM!$A$17</definedName>
    <definedName name="Reporting_LSE">[5]Choices!$J$2:$J$5</definedName>
    <definedName name="Resource_Designation">[13]Lists!$A$6:$A$8</definedName>
    <definedName name="SAIR">'[3]#REF'!$N$1:$X$49</definedName>
    <definedName name="SAPBEXhrIndnt" hidden="1">"Wide"</definedName>
    <definedName name="SAPsysID" hidden="1">"708C5W7SBKP804JT78WJ0JNKI"</definedName>
    <definedName name="SAPwbID" hidden="1">"ARS"</definedName>
    <definedName name="SBUILD">'[3]#REF'!$N$53:$X$79</definedName>
    <definedName name="SchedulingID">'[14]ID and Local Area'!$A$4:$A$667</definedName>
    <definedName name="SCOMM">'[3]#REF'!$AA$53:$AN$78</definedName>
    <definedName name="SCOMP">'[3]#REF'!$A$105:$K$154</definedName>
    <definedName name="sds">[6]Lists!$B$11:$B$21</definedName>
    <definedName name="Season">'[7]Tariff G-CP'!$C$6</definedName>
    <definedName name="Sflag" localSheetId="0">#REF!</definedName>
    <definedName name="Sflag">#REF!</definedName>
    <definedName name="SM">'[3]#REF'!$BB$1</definedName>
    <definedName name="SOPROD">'[3]#REF'!$A$53:$K$102</definedName>
    <definedName name="SSONG2">'[3]#REF'!$A$158:$K$207</definedName>
    <definedName name="SSTEAM">'[3]#REF'!$A$1:$K$49</definedName>
    <definedName name="ST_D">'[3]#REF'!$AA$1:$AP$26</definedName>
    <definedName name="Status_of_Facility_Study___Phase_II_Study">[5]Choices!$AA$2:$AA$10</definedName>
    <definedName name="Status_of_Feasibility_Study">[5]Choices!$AB$2:$AB$10</definedName>
    <definedName name="Status_of_Interconnection_Agreement">[5]Choices!$Q$2:$Q$22</definedName>
    <definedName name="Status_of_System_Impact_Study___Phase_I_Study">[5]Choices!$AC$2:$AC$10</definedName>
    <definedName name="STEAM">'[3]#REF'!$A$1:$S$50</definedName>
    <definedName name="TAC">[10]Detail!$B$115</definedName>
    <definedName name="TACCalcOptions">[15]Lists!$B$32:$B$34</definedName>
    <definedName name="Technology_SubType">[5]Choices!$AV$2:$AV$8</definedName>
    <definedName name="Technology_Type">[5]Choices!$AD$2:$AD$19</definedName>
    <definedName name="TRBA">[10]Detail!$B$121</definedName>
    <definedName name="wrn.AG." localSheetId="0" hidden="1">{#N/A,#N/A,FALSE,"AG-1";#N/A,#N/A,FALSE,"AG-R";#N/A,#N/A,FALSE,"AG-V";#N/A,#N/A,FALSE,"AG-4";#N/A,#N/A,FALSE,"AG-5";#N/A,#N/A,FALSE,"AG-6";#N/A,#N/A,FALSE,"AG-7"}</definedName>
    <definedName name="wrn.AG." hidden="1">{#N/A,#N/A,FALSE,"AG-1";#N/A,#N/A,FALSE,"AG-R";#N/A,#N/A,FALSE,"AG-V";#N/A,#N/A,FALSE,"AG-4";#N/A,#N/A,FALSE,"AG-5";#N/A,#N/A,FALSE,"AG-6";#N/A,#N/A,FALSE,"AG-7"}</definedName>
    <definedName name="wrn.AGa." localSheetId="0" hidden="1">{#N/A,#N/A,FALSE,"UN-AGRA";#N/A,#N/A,FALSE,"UN-AG1A";#N/A,#N/A,FALSE,"UN-AGVA";#N/A,#N/A,FALSE,"UN-AG4A ";#N/A,#N/A,FALSE,"UN-AG5A";#N/A,#N/A,FALSE,"UN-AG6A";#N/A,#N/A,FALSE,"Dist Calcs";#N/A,#N/A,FALSE,"7A-Avg.";#N/A,#N/A,FALSE,"7A Tier1-avg";#N/A,#N/A,FALSE,"7A Tier2-avg";#N/A,#N/A,FALSE,"Ag-7A Dist Calc"}</definedName>
    <definedName name="wrn.AGa." hidden="1">{#N/A,#N/A,FALSE,"UN-AGRA";#N/A,#N/A,FALSE,"UN-AG1A";#N/A,#N/A,FALSE,"UN-AGVA";#N/A,#N/A,FALSE,"UN-AG4A ";#N/A,#N/A,FALSE,"UN-AG5A";#N/A,#N/A,FALSE,"UN-AG6A";#N/A,#N/A,FALSE,"Dist Calcs";#N/A,#N/A,FALSE,"7A-Avg.";#N/A,#N/A,FALSE,"7A Tier1-avg";#N/A,#N/A,FALSE,"7A Tier2-avg";#N/A,#N/A,FALSE,"Ag-7A Dist Calc"}</definedName>
    <definedName name="wrn.Agb." localSheetId="0" hidden="1">{#N/A,#N/A,FALSE,"UN-AG1B";#N/A,#N/A,FALSE,"UN-AGRB  ";#N/A,#N/A,FALSE,"UN-AGVB ";#N/A,#N/A,FALSE,"UN-AG4B";#N/A,#N/A,FALSE,"UN-AG4C";#N/A,#N/A,FALSE,"UN-AG5B";#N/A,#N/A,FALSE,"UN-AG5C ";#N/A,#N/A,FALSE,"UN-AG6B";#N/A,#N/A,FALSE,"Dist Cals";#N/A,#N/A,FALSE,"7B-Avg.";#N/A,#N/A,FALSE,"7B Tier1-avg";#N/A,#N/A,FALSE,"7B Tier2-avg";#N/A,#N/A,FALSE,"Ag-7B Dist Calc";#N/A,#N/A,FALSE,"AG RL Calc"}</definedName>
    <definedName name="wrn.Agb." hidden="1">{#N/A,#N/A,FALSE,"UN-AG1B";#N/A,#N/A,FALSE,"UN-AGRB  ";#N/A,#N/A,FALSE,"UN-AGVB ";#N/A,#N/A,FALSE,"UN-AG4B";#N/A,#N/A,FALSE,"UN-AG4C";#N/A,#N/A,FALSE,"UN-AG5B";#N/A,#N/A,FALSE,"UN-AG5C ";#N/A,#N/A,FALSE,"UN-AG6B";#N/A,#N/A,FALSE,"Dist Cals";#N/A,#N/A,FALSE,"7B-Avg.";#N/A,#N/A,FALSE,"7B Tier1-avg";#N/A,#N/A,FALSE,"7B Tier2-avg";#N/A,#N/A,FALSE,"Ag-7B Dist Calc";#N/A,#N/A,FALSE,"AG RL Calc"}</definedName>
    <definedName name="wrn.comind." localSheetId="0" hidden="1">{#N/A,#N/A,FALSE,"A-1, A-6, A-10, A-15";#N/A,#N/A,FALSE,"E-19 Firm";#N/A,#N/A,FALSE,"E-19 Nonfirm";#N/A,#N/A,FALSE,"E-20 Firm ";#N/A,#N/A,FALSE,"E-20 Nonfirm ";#N/A,#N/A,FALSE,"E-25";#N/A,#N/A,FALSE,"E-36, E-37";#N/A,#N/A,FALSE,"LS-1,-2,-3, TC-1, OL-1";#N/A,#N/A,FALSE,"Standby"}</definedName>
    <definedName name="wrn.comind." hidden="1">{#N/A,#N/A,FALSE,"A-1, A-6, A-10, A-15";#N/A,#N/A,FALSE,"E-19 Firm";#N/A,#N/A,FALSE,"E-19 Nonfirm";#N/A,#N/A,FALSE,"E-20 Firm ";#N/A,#N/A,FALSE,"E-20 Nonfirm ";#N/A,#N/A,FALSE,"E-25";#N/A,#N/A,FALSE,"E-36, E-37";#N/A,#N/A,FALSE,"LS-1,-2,-3, TC-1, OL-1";#N/A,#N/A,FALSE,"Standby"}</definedName>
    <definedName name="wrn.Distr." localSheetId="0" hidden="1">{#N/A,#N/A,FALSE,"Dist Rev at PR ";#N/A,#N/A,FALSE,"Spec";#N/A,#N/A,FALSE,"Res";#N/A,#N/A,FALSE,"Small L&amp;P";#N/A,#N/A,FALSE,"Medium L&amp;P";#N/A,#N/A,FALSE,"E-19";#N/A,#N/A,FALSE,"E-20";#N/A,#N/A,FALSE,"Strtlts &amp; Standby";#N/A,#N/A,FALSE,"A-RTP";#N/A,#N/A,FALSE,"2003mixeduse"}</definedName>
    <definedName name="wrn.Distr." hidden="1">{#N/A,#N/A,FALSE,"Dist Rev at PR ";#N/A,#N/A,FALSE,"Spec";#N/A,#N/A,FALSE,"Res";#N/A,#N/A,FALSE,"Small L&amp;P";#N/A,#N/A,FALSE,"Medium L&amp;P";#N/A,#N/A,FALSE,"E-19";#N/A,#N/A,FALSE,"E-20";#N/A,#N/A,FALSE,"Strtlts &amp; Standby";#N/A,#N/A,FALSE,"A-RTP";#N/A,#N/A,FALSE,"2003mixeduse"}</definedName>
    <definedName name="wrn.G_CSP_REPORT." localSheetId="0" hidden="1">{#N/A,#N/A,FALSE,"Summary";#N/A,#N/A,FALSE,"Tariff G-CSP &amp; G-SUR";#N/A,#N/A,FALSE,"Amortization Calculations";#N/A,#N/A,FALSE,"Contracted Volumes";#N/A,#N/A,FALSE,"Reservation"}</definedName>
    <definedName name="wrn.G_CSP_REPORT." hidden="1">{#N/A,#N/A,FALSE,"Summary";#N/A,#N/A,FALSE,"Tariff G-CSP &amp; G-SUR";#N/A,#N/A,FALSE,"Amortization Calculations";#N/A,#N/A,FALSE,"Contracted Volumes";#N/A,#N/A,FALSE,"Reservation"}</definedName>
    <definedName name="wrn.ND." localSheetId="0" hidden="1">{#N/A,#N/A,FALSE,"ND Rev at Pres Rates";#N/A,#N/A,FALSE,"Res - Unadj sales";#N/A,#N/A,FALSE,"Small L&amp;P";#N/A,#N/A,FALSE,"Medium L&amp;P";#N/A,#N/A,FALSE,"E-19";#N/A,#N/A,FALSE,"E-20";#N/A,#N/A,FALSE,"Strtlts &amp; Standby";#N/A,#N/A,FALSE,"AG";#N/A,#N/A,FALSE,"A-RTP";#N/A,#N/A,FALSE,"Spec"}</definedName>
    <definedName name="wrn.ND." hidden="1">{#N/A,#N/A,FALSE,"ND Rev at Pres Rates";#N/A,#N/A,FALSE,"Res - Unadj sales";#N/A,#N/A,FALSE,"Small L&amp;P";#N/A,#N/A,FALSE,"Medium L&amp;P";#N/A,#N/A,FALSE,"E-19";#N/A,#N/A,FALSE,"E-20";#N/A,#N/A,FALSE,"Strtlts &amp; Standby";#N/A,#N/A,FALSE,"AG";#N/A,#N/A,FALSE,"A-RTP";#N/A,#N/A,FALSE,"Spec"}</definedName>
    <definedName name="wrn.Print._.Out." localSheetId="0" hidden="1">{#N/A,#N/A,FALSE,"Workpaper Tables 4-1 &amp; 4-2";#N/A,#N/A,FALSE,"Revenue Allocation Results";#N/A,#N/A,FALSE,"FERC Rev @ PR";#N/A,#N/A,FALSE,"Distribution Revenue Allocation";#N/A,#N/A,FALSE,"Nonallocated Revenues ";#N/A,#N/A,FALSE,"2000mixuse";#N/A,#N/A,FALSE,"MC Revenues- 00 sales, 96 MC's"}</definedName>
    <definedName name="wrn.Print._.Out." hidden="1">{#N/A,#N/A,FALSE,"Workpaper Tables 4-1 &amp; 4-2";#N/A,#N/A,FALSE,"Revenue Allocation Results";#N/A,#N/A,FALSE,"FERC Rev @ PR";#N/A,#N/A,FALSE,"Distribution Revenue Allocation";#N/A,#N/A,FALSE,"Nonallocated Revenues ";#N/A,#N/A,FALSE,"2000mixuse";#N/A,#N/A,FALSE,"MC Revenues- 00 sales, 96 MC's"}</definedName>
    <definedName name="wrn.RAP." localSheetId="0"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es." localSheetId="0" hidden="1">{#N/A,#N/A,FALSE,"E-1, EM, ES";#N/A,#N/A,FALSE,"ESR, ET";#N/A,#N/A,FALSE,"E-7, E-A7";#N/A,#N/A,FALSE,"E-8";#N/A,#N/A,FALSE,"E-9 A, B, C, D";#N/A,#N/A,FALSE,"EL-1, EML";#N/A,#N/A,FALSE,"ESL, ESRL";#N/A,#N/A,FALSE,"ETL, EL-7";#N/A,#N/A,FALSE,"EL-A7, EL-8"}</definedName>
    <definedName name="wrn.Res." hidden="1">{#N/A,#N/A,FALSE,"E-1, EM, ES";#N/A,#N/A,FALSE,"ESR, ET";#N/A,#N/A,FALSE,"E-7, E-A7";#N/A,#N/A,FALSE,"E-8";#N/A,#N/A,FALSE,"E-9 A, B, C, D";#N/A,#N/A,FALSE,"EL-1, EML";#N/A,#N/A,FALSE,"ESL, ESRL";#N/A,#N/A,FALSE,"ETL, EL-7";#N/A,#N/A,FALSE,"EL-A7, EL-8"}</definedName>
    <definedName name="wrn.Rev._.Alloc." localSheetId="0" hidden="1">{#N/A,#N/A,FALSE,"RRQ inputs ";#N/A,#N/A,FALSE,"FERC Rev @ PR";#N/A,#N/A,FALSE,"Distribution Revenue Allocation";#N/A,#N/A,FALSE,"Nonallocated Revenues";#N/A,#N/A,FALSE,"MC Revenues-03 sales, 96 MC's";#N/A,#N/A,FALSE,"FTA"}</definedName>
    <definedName name="wrn.Rev._.Alloc." hidden="1">{#N/A,#N/A,FALSE,"RRQ inputs ";#N/A,#N/A,FALSE,"FERC Rev @ PR";#N/A,#N/A,FALSE,"Distribution Revenue Allocation";#N/A,#N/A,FALSE,"Nonallocated Revenues";#N/A,#N/A,FALSE,"MC Revenues-03 sales, 96 MC's";#N/A,#N/A,FALSE,"FTA"}</definedName>
    <definedName name="wrn.schedules." localSheetId="0" hidden="1">{#N/A,#N/A,FALSE,"Res - Unadj";#N/A,#N/A,FALSE,"Small L&amp;P";#N/A,#N/A,FALSE,"Medium L&amp;P";#N/A,#N/A,FALSE,"E-19";#N/A,#N/A,FALSE,"E-20";#N/A,#N/A,FALSE,"A-RTP";#N/A,#N/A,FALSE,"Strtlts &amp; Standby";#N/A,#N/A,FALSE,"AG";#N/A,#N/A,FALSE,"2001mixeduse"}</definedName>
    <definedName name="wrn.schedules." hidden="1">{#N/A,#N/A,FALSE,"Res - Unadj";#N/A,#N/A,FALSE,"Small L&amp;P";#N/A,#N/A,FALSE,"Medium L&amp;P";#N/A,#N/A,FALSE,"E-19";#N/A,#N/A,FALSE,"E-20";#N/A,#N/A,FALSE,"A-RTP";#N/A,#N/A,FALSE,"Strtlts &amp; Standby";#N/A,#N/A,FALSE,"AG";#N/A,#N/A,FALSE,"2001mixeduse"}</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4" i="3" l="1"/>
  <c r="Q33" i="3"/>
  <c r="Q32" i="3"/>
  <c r="Q28" i="3"/>
  <c r="Q27" i="3"/>
  <c r="Q26" i="3"/>
  <c r="Q25" i="3"/>
  <c r="Q24" i="3"/>
  <c r="Q23" i="3"/>
  <c r="D28" i="3"/>
  <c r="C28" i="3"/>
  <c r="D27" i="3"/>
  <c r="C27" i="3"/>
  <c r="D26" i="3"/>
  <c r="C26" i="3"/>
  <c r="D25" i="3"/>
  <c r="C25" i="3"/>
  <c r="D24" i="3"/>
  <c r="C24" i="3"/>
  <c r="D23" i="3"/>
  <c r="C23" i="3"/>
  <c r="Q19" i="3"/>
  <c r="Q16" i="3"/>
  <c r="Q15" i="3"/>
  <c r="Q14" i="3"/>
  <c r="Q13" i="3"/>
  <c r="Q12" i="3"/>
  <c r="Q11" i="3"/>
  <c r="Q10" i="3"/>
  <c r="Q9" i="3"/>
  <c r="D19" i="3"/>
  <c r="C19" i="3"/>
  <c r="D16" i="3"/>
  <c r="C16" i="3"/>
  <c r="D15" i="3"/>
  <c r="C15" i="3"/>
  <c r="D14" i="3"/>
  <c r="C14" i="3"/>
  <c r="D13" i="3"/>
  <c r="C13" i="3"/>
  <c r="D12" i="3"/>
  <c r="C12" i="3"/>
  <c r="D11" i="3"/>
  <c r="C11" i="3"/>
  <c r="D10" i="3"/>
  <c r="C10" i="3"/>
  <c r="D9" i="3"/>
  <c r="C9" i="3"/>
  <c r="Q5" i="3"/>
  <c r="Q6" i="3" s="1"/>
  <c r="H85" i="2"/>
  <c r="G85" i="2"/>
  <c r="F85" i="2"/>
  <c r="D85" i="2"/>
  <c r="D84" i="2"/>
  <c r="F84" i="2" s="1"/>
  <c r="G84" i="2" s="1"/>
  <c r="H84" i="2" s="1"/>
  <c r="H125" i="2" l="1"/>
  <c r="G125" i="2"/>
  <c r="F125" i="2"/>
  <c r="L120" i="2"/>
  <c r="L125" i="2" s="1"/>
  <c r="K120" i="2"/>
  <c r="K125" i="2" s="1"/>
  <c r="J120" i="2"/>
  <c r="J125" i="2" s="1"/>
  <c r="D120" i="2"/>
  <c r="F113" i="2"/>
  <c r="L107" i="2"/>
  <c r="K107" i="2"/>
  <c r="J107" i="2"/>
  <c r="D107" i="2"/>
  <c r="L106" i="2"/>
  <c r="K106" i="2"/>
  <c r="J106" i="2"/>
  <c r="D106" i="2"/>
  <c r="L105" i="2"/>
  <c r="K105" i="2"/>
  <c r="J105" i="2"/>
  <c r="D105" i="2"/>
  <c r="L104" i="2"/>
  <c r="K104" i="2"/>
  <c r="J104" i="2"/>
  <c r="D104" i="2"/>
  <c r="J103" i="2"/>
  <c r="L102" i="2"/>
  <c r="K102" i="2"/>
  <c r="J102" i="2"/>
  <c r="D102" i="2"/>
  <c r="J101" i="2"/>
  <c r="J100" i="2"/>
  <c r="K99" i="2"/>
  <c r="J99" i="2"/>
  <c r="D99" i="2"/>
  <c r="L98" i="2"/>
  <c r="K98" i="2"/>
  <c r="J98" i="2"/>
  <c r="D98" i="2"/>
  <c r="L97" i="2"/>
  <c r="K97" i="2"/>
  <c r="J97" i="2"/>
  <c r="D97" i="2"/>
  <c r="L96" i="2"/>
  <c r="K96" i="2"/>
  <c r="J96" i="2"/>
  <c r="D96" i="2"/>
  <c r="L95" i="2"/>
  <c r="K95" i="2"/>
  <c r="J95" i="2"/>
  <c r="D95" i="2"/>
  <c r="L94" i="2"/>
  <c r="K94" i="2"/>
  <c r="J94" i="2"/>
  <c r="D94" i="2"/>
  <c r="K93" i="2"/>
  <c r="J93" i="2"/>
  <c r="H93" i="2"/>
  <c r="L93" i="2" s="1"/>
  <c r="D93" i="2"/>
  <c r="K92" i="2"/>
  <c r="J92" i="2"/>
  <c r="H92" i="2"/>
  <c r="L92" i="2" s="1"/>
  <c r="D92" i="2"/>
  <c r="L91" i="2"/>
  <c r="K91" i="2"/>
  <c r="J91" i="2"/>
  <c r="J113" i="2" s="1"/>
  <c r="H91" i="2"/>
  <c r="D91" i="2"/>
  <c r="C82" i="2"/>
  <c r="F81" i="2"/>
  <c r="D81" i="2"/>
  <c r="C81" i="2"/>
  <c r="D80" i="2"/>
  <c r="F80" i="2" s="1"/>
  <c r="C80" i="2"/>
  <c r="C79" i="2"/>
  <c r="C78" i="2"/>
  <c r="H77" i="2"/>
  <c r="C77" i="2"/>
  <c r="C74" i="2"/>
  <c r="C73" i="2"/>
  <c r="G72" i="2"/>
  <c r="H72" i="2" s="1"/>
  <c r="F72" i="2"/>
  <c r="D72" i="2"/>
  <c r="H71" i="2"/>
  <c r="G71" i="2"/>
  <c r="C71" i="2"/>
  <c r="C70" i="2"/>
  <c r="D68" i="2"/>
  <c r="F68" i="2" s="1"/>
  <c r="C68" i="2"/>
  <c r="C67" i="2"/>
  <c r="D66" i="2"/>
  <c r="F66" i="2" s="1"/>
  <c r="C66" i="2"/>
  <c r="C65" i="2"/>
  <c r="C64" i="2"/>
  <c r="C63" i="2"/>
  <c r="D62" i="2"/>
  <c r="C62" i="2"/>
  <c r="C61" i="2"/>
  <c r="C60" i="2"/>
  <c r="D59" i="2"/>
  <c r="F59" i="2" s="1"/>
  <c r="C59" i="2"/>
  <c r="C57" i="2"/>
  <c r="H54" i="2"/>
  <c r="G54" i="2"/>
  <c r="C53" i="2"/>
  <c r="C52" i="2"/>
  <c r="D51" i="2"/>
  <c r="F51" i="2" s="1"/>
  <c r="C51" i="2"/>
  <c r="C50" i="2"/>
  <c r="C49" i="2"/>
  <c r="C48" i="2"/>
  <c r="C47" i="2"/>
  <c r="C46" i="2"/>
  <c r="C45" i="2"/>
  <c r="H44" i="2"/>
  <c r="C44" i="2"/>
  <c r="H43" i="2"/>
  <c r="C43" i="2"/>
  <c r="H42" i="2"/>
  <c r="D42" i="2"/>
  <c r="F42" i="2" s="1"/>
  <c r="C42" i="2"/>
  <c r="D41" i="2"/>
  <c r="F41" i="2" s="1"/>
  <c r="C41" i="2"/>
  <c r="C40" i="2"/>
  <c r="C39" i="2"/>
  <c r="C38" i="2"/>
  <c r="D37" i="2"/>
  <c r="F37" i="2" s="1"/>
  <c r="C37" i="2"/>
  <c r="C36" i="2"/>
  <c r="D35" i="2"/>
  <c r="F35" i="2" s="1"/>
  <c r="C35" i="2"/>
  <c r="C34" i="2"/>
  <c r="C33" i="2"/>
  <c r="H32" i="2"/>
  <c r="H31" i="2"/>
  <c r="D30" i="2"/>
  <c r="F30" i="2" s="1"/>
  <c r="H26" i="2"/>
  <c r="D25" i="2"/>
  <c r="F25" i="2" s="1"/>
  <c r="H23" i="2"/>
  <c r="C23" i="2"/>
  <c r="H22" i="2"/>
  <c r="C22" i="2"/>
  <c r="C21" i="2"/>
  <c r="C20" i="2"/>
  <c r="C19" i="2"/>
  <c r="F18" i="2"/>
  <c r="C18" i="2"/>
  <c r="H17" i="2"/>
  <c r="C17" i="2"/>
  <c r="R16" i="2"/>
  <c r="R95" i="2" s="1"/>
  <c r="Q16" i="2"/>
  <c r="Q95" i="2" s="1"/>
  <c r="P16" i="2"/>
  <c r="P95" i="2" s="1"/>
  <c r="D16" i="2"/>
  <c r="F16" i="2" s="1"/>
  <c r="C16" i="2"/>
  <c r="C15" i="2"/>
  <c r="C14" i="2"/>
  <c r="C13" i="2"/>
  <c r="C12" i="2"/>
  <c r="C11" i="2"/>
  <c r="D10" i="2"/>
  <c r="C10" i="2"/>
  <c r="B6" i="2"/>
  <c r="H92" i="1"/>
  <c r="D92" i="1"/>
  <c r="D82" i="2"/>
  <c r="F82" i="2" s="1"/>
  <c r="E91" i="1"/>
  <c r="E90" i="1"/>
  <c r="F90" i="1" s="1"/>
  <c r="G90" i="1" s="1"/>
  <c r="E89" i="1"/>
  <c r="E92" i="1" s="1"/>
  <c r="D79" i="2"/>
  <c r="F79" i="2" s="1"/>
  <c r="D78" i="2"/>
  <c r="D77" i="2"/>
  <c r="G83" i="1"/>
  <c r="F83" i="1"/>
  <c r="E83" i="1"/>
  <c r="D83" i="1"/>
  <c r="D74" i="2"/>
  <c r="F74" i="2" s="1"/>
  <c r="D73" i="2"/>
  <c r="F73" i="2" s="1"/>
  <c r="D71" i="2"/>
  <c r="F71" i="2" s="1"/>
  <c r="D70" i="2"/>
  <c r="F70" i="2" s="1"/>
  <c r="D67" i="2"/>
  <c r="F67" i="2" s="1"/>
  <c r="D65" i="2"/>
  <c r="F65" i="2" s="1"/>
  <c r="D64" i="2"/>
  <c r="F64" i="2" s="1"/>
  <c r="D63" i="2"/>
  <c r="F63" i="2" s="1"/>
  <c r="D61" i="2"/>
  <c r="F61" i="2" s="1"/>
  <c r="D60" i="2"/>
  <c r="F60" i="2" s="1"/>
  <c r="D58" i="2"/>
  <c r="F58" i="2" s="1"/>
  <c r="D57" i="2"/>
  <c r="F57" i="2" s="1"/>
  <c r="H83" i="1"/>
  <c r="G60" i="1"/>
  <c r="F60" i="1"/>
  <c r="E60" i="1"/>
  <c r="E94" i="1" s="1"/>
  <c r="E95" i="1" s="1"/>
  <c r="D60" i="1"/>
  <c r="D94" i="1" s="1"/>
  <c r="D95" i="1" s="1"/>
  <c r="D53" i="2"/>
  <c r="F53" i="2" s="1"/>
  <c r="D52" i="2"/>
  <c r="F52" i="2" s="1"/>
  <c r="D50" i="2"/>
  <c r="F50" i="2" s="1"/>
  <c r="D49" i="2"/>
  <c r="F49" i="2" s="1"/>
  <c r="D48" i="2"/>
  <c r="F48" i="2" s="1"/>
  <c r="D47" i="2"/>
  <c r="D46" i="2"/>
  <c r="F46" i="2" s="1"/>
  <c r="D45" i="2"/>
  <c r="F45" i="2" s="1"/>
  <c r="D44" i="2"/>
  <c r="F44" i="2" s="1"/>
  <c r="D43" i="2"/>
  <c r="F43" i="2" s="1"/>
  <c r="D40" i="2"/>
  <c r="F40" i="2" s="1"/>
  <c r="D39" i="2"/>
  <c r="F39" i="2" s="1"/>
  <c r="K38" i="1"/>
  <c r="D38" i="2"/>
  <c r="F38" i="2" s="1"/>
  <c r="D36" i="2"/>
  <c r="F36" i="2" s="1"/>
  <c r="D34" i="2"/>
  <c r="F34" i="2" s="1"/>
  <c r="D33" i="2"/>
  <c r="F33" i="2" s="1"/>
  <c r="D32" i="2"/>
  <c r="F32" i="2" s="1"/>
  <c r="D31" i="2"/>
  <c r="F31" i="2" s="1"/>
  <c r="D29" i="2"/>
  <c r="F29" i="2" s="1"/>
  <c r="D28" i="2"/>
  <c r="F28" i="2" s="1"/>
  <c r="D27" i="2"/>
  <c r="F27" i="2" s="1"/>
  <c r="D26" i="2"/>
  <c r="F26" i="2" s="1"/>
  <c r="D24" i="2"/>
  <c r="F24" i="2" s="1"/>
  <c r="D23" i="2"/>
  <c r="F23" i="2" s="1"/>
  <c r="D22" i="2"/>
  <c r="F22" i="2" s="1"/>
  <c r="D21" i="2"/>
  <c r="F21" i="2" s="1"/>
  <c r="D20" i="2"/>
  <c r="F20" i="2" s="1"/>
  <c r="D19" i="2"/>
  <c r="F19" i="2" s="1"/>
  <c r="D17" i="2"/>
  <c r="F17" i="2" s="1"/>
  <c r="D15" i="2"/>
  <c r="F15" i="2" s="1"/>
  <c r="D14" i="2"/>
  <c r="F14" i="2" s="1"/>
  <c r="D13" i="2"/>
  <c r="F13" i="2" s="1"/>
  <c r="D12" i="2"/>
  <c r="F12" i="2" s="1"/>
  <c r="D11" i="2"/>
  <c r="F11" i="2" s="1"/>
  <c r="H60" i="1"/>
  <c r="H94" i="1" s="1"/>
  <c r="H95" i="1" s="1"/>
  <c r="P15" i="2" l="1"/>
  <c r="P94" i="2" s="1"/>
  <c r="G30" i="2"/>
  <c r="H47" i="2"/>
  <c r="G47" i="2"/>
  <c r="F47" i="2"/>
  <c r="G65" i="2"/>
  <c r="G79" i="2"/>
  <c r="P18" i="2"/>
  <c r="P97" i="2" s="1"/>
  <c r="G29" i="2"/>
  <c r="H29" i="2" s="1"/>
  <c r="G46" i="2"/>
  <c r="G78" i="2"/>
  <c r="F78" i="2"/>
  <c r="P21" i="2"/>
  <c r="P100" i="2" s="1"/>
  <c r="G82" i="2"/>
  <c r="H82" i="2" s="1"/>
  <c r="G74" i="2"/>
  <c r="G52" i="2"/>
  <c r="P20" i="2"/>
  <c r="P99" i="2" s="1"/>
  <c r="G64" i="2"/>
  <c r="H64" i="2" s="1"/>
  <c r="P13" i="2"/>
  <c r="P92" i="2" s="1"/>
  <c r="G27" i="2"/>
  <c r="G57" i="2"/>
  <c r="P11" i="2"/>
  <c r="P90" i="2" s="1"/>
  <c r="G11" i="2"/>
  <c r="G24" i="2"/>
  <c r="H24" i="2" s="1"/>
  <c r="G28" i="2"/>
  <c r="P14" i="2"/>
  <c r="P93" i="2" s="1"/>
  <c r="G16" i="2"/>
  <c r="H16" i="2" s="1"/>
  <c r="G25" i="2"/>
  <c r="H25" i="2" s="1"/>
  <c r="G80" i="2"/>
  <c r="P19" i="2"/>
  <c r="P98" i="2" s="1"/>
  <c r="P12" i="2"/>
  <c r="P91" i="2" s="1"/>
  <c r="G12" i="2"/>
  <c r="G33" i="2"/>
  <c r="H33" i="2" s="1"/>
  <c r="G49" i="2"/>
  <c r="H49" i="2" s="1"/>
  <c r="G53" i="2"/>
  <c r="H53" i="2" s="1"/>
  <c r="G58" i="2"/>
  <c r="G73" i="2"/>
  <c r="H73" i="2" s="1"/>
  <c r="G59" i="2"/>
  <c r="I92" i="1"/>
  <c r="F10" i="2"/>
  <c r="G81" i="2"/>
  <c r="H81" i="2" s="1"/>
  <c r="I60" i="1"/>
  <c r="I83" i="1"/>
  <c r="F89" i="1"/>
  <c r="G100" i="2" l="1"/>
  <c r="H57" i="2"/>
  <c r="H80" i="2"/>
  <c r="R19" i="2" s="1"/>
  <c r="R98" i="2" s="1"/>
  <c r="Q19" i="2"/>
  <c r="Q98" i="2" s="1"/>
  <c r="Q14" i="2"/>
  <c r="Q93" i="2" s="1"/>
  <c r="H28" i="2"/>
  <c r="R14" i="2" s="1"/>
  <c r="R93" i="2" s="1"/>
  <c r="Q13" i="2"/>
  <c r="Q92" i="2" s="1"/>
  <c r="H27" i="2"/>
  <c r="R13" i="2" s="1"/>
  <c r="R92" i="2" s="1"/>
  <c r="R21" i="2"/>
  <c r="R100" i="2" s="1"/>
  <c r="Q21" i="2"/>
  <c r="Q100" i="2" s="1"/>
  <c r="H52" i="2"/>
  <c r="R20" i="2" s="1"/>
  <c r="R99" i="2" s="1"/>
  <c r="Q20" i="2"/>
  <c r="Q99" i="2" s="1"/>
  <c r="Q17" i="2"/>
  <c r="Q96" i="2" s="1"/>
  <c r="H78" i="2"/>
  <c r="R17" i="2" s="1"/>
  <c r="R96" i="2" s="1"/>
  <c r="H79" i="2"/>
  <c r="R18" i="2" s="1"/>
  <c r="R97" i="2" s="1"/>
  <c r="Q18" i="2"/>
  <c r="Q97" i="2" s="1"/>
  <c r="I94" i="1"/>
  <c r="P17" i="2"/>
  <c r="P96" i="2" s="1"/>
  <c r="Q11" i="2"/>
  <c r="Q90" i="2" s="1"/>
  <c r="H11" i="2"/>
  <c r="R11" i="2" s="1"/>
  <c r="R90" i="2" s="1"/>
  <c r="P10" i="2"/>
  <c r="G10" i="2"/>
  <c r="H58" i="2"/>
  <c r="G101" i="2"/>
  <c r="H12" i="2"/>
  <c r="R12" i="2" s="1"/>
  <c r="Q12" i="2"/>
  <c r="Q15" i="2"/>
  <c r="H30" i="2"/>
  <c r="R15" i="2" s="1"/>
  <c r="R94" i="2" s="1"/>
  <c r="F92" i="1"/>
  <c r="F94" i="1" s="1"/>
  <c r="F95" i="1" s="1"/>
  <c r="G89" i="1"/>
  <c r="G92" i="1" s="1"/>
  <c r="G94" i="1" s="1"/>
  <c r="G95" i="1" s="1"/>
  <c r="G103" i="2"/>
  <c r="H59" i="2"/>
  <c r="H103" i="2" s="1"/>
  <c r="L103" i="2" s="1"/>
  <c r="P89" i="2" l="1"/>
  <c r="P101" i="2" s="1"/>
  <c r="P102" i="2" s="1"/>
  <c r="P22" i="2"/>
  <c r="K101" i="2"/>
  <c r="Q91" i="2" s="1"/>
  <c r="H101" i="2"/>
  <c r="L101" i="2" s="1"/>
  <c r="R91" i="2" s="1"/>
  <c r="D101" i="2"/>
  <c r="K103" i="2"/>
  <c r="D103" i="2"/>
  <c r="Q10" i="2"/>
  <c r="H10" i="2"/>
  <c r="I95" i="1"/>
  <c r="B5" i="2"/>
  <c r="Q94" i="2"/>
  <c r="J114" i="2"/>
  <c r="D100" i="2"/>
  <c r="D113" i="2" s="1"/>
  <c r="G113" i="2"/>
  <c r="K100" i="2"/>
  <c r="H100" i="2"/>
  <c r="L100" i="2" l="1"/>
  <c r="L113" i="2" s="1"/>
  <c r="H113" i="2"/>
  <c r="K113" i="2"/>
  <c r="R10" i="2"/>
  <c r="Q89" i="2"/>
  <c r="Q101" i="2" s="1"/>
  <c r="Q102" i="2" s="1"/>
  <c r="Q22" i="2"/>
  <c r="K114" i="2" l="1"/>
  <c r="R22" i="2"/>
  <c r="R89" i="2"/>
  <c r="R101" i="2" s="1"/>
  <c r="L114" i="2"/>
  <c r="R102" i="2" l="1"/>
</calcChain>
</file>

<file path=xl/sharedStrings.xml><?xml version="1.0" encoding="utf-8"?>
<sst xmlns="http://schemas.openxmlformats.org/spreadsheetml/2006/main" count="911" uniqueCount="284">
  <si>
    <t>Annual Period 2023</t>
  </si>
  <si>
    <t>Reporting Date: Quarter Ended March 31</t>
  </si>
  <si>
    <t>January 1, 2022</t>
  </si>
  <si>
    <t>March 1, 2022</t>
  </si>
  <si>
    <t>June 1, 2022</t>
  </si>
  <si>
    <t>October 1, 2022</t>
  </si>
  <si>
    <t>January 1, 2023</t>
  </si>
  <si>
    <t>March 1, 2023</t>
  </si>
  <si>
    <t>4929-E-A</t>
  </si>
  <si>
    <t>4651-E-A</t>
  </si>
  <si>
    <t>4719-E</t>
  </si>
  <si>
    <t>4796-E</t>
  </si>
  <si>
    <t>4864-E</t>
  </si>
  <si>
    <t>4929-E</t>
  </si>
  <si>
    <t>4977-E</t>
  </si>
  <si>
    <t>Filing Description</t>
  </si>
  <si>
    <t>2022 Authority for Revenue Requirement</t>
  </si>
  <si>
    <t>Authorized Revenue Requirement      ($000)</t>
  </si>
  <si>
    <t>Revenue Recovery Mechanism</t>
  </si>
  <si>
    <t>2023 Authority for Revenue Requirement</t>
  </si>
  <si>
    <t xml:space="preserve">Balancing Account </t>
  </si>
  <si>
    <t>Safety Affordability Reliability Proceedings</t>
  </si>
  <si>
    <t>2018 GRC (Attrition Years)</t>
  </si>
  <si>
    <t>General Rate Case (GRC)</t>
  </si>
  <si>
    <t>D.21-08-036; Advice 4639-E</t>
  </si>
  <si>
    <t>Generation</t>
  </si>
  <si>
    <t>Advice 4899-E; D.21-08-036, COC D.22-12-031; Advice 4933-E</t>
  </si>
  <si>
    <t>N</t>
  </si>
  <si>
    <t>New System Gen</t>
  </si>
  <si>
    <t>Distribution</t>
  </si>
  <si>
    <t>2018 GRC Memo Account/One-Time/FF&amp;U</t>
  </si>
  <si>
    <t>2021 GRCRRMA (27-month amortization)</t>
  </si>
  <si>
    <t>D.21-08-036</t>
  </si>
  <si>
    <t>Y</t>
  </si>
  <si>
    <t>Non-utility Affiliate Credits</t>
  </si>
  <si>
    <t>Pole Loading &amp; Deteriorated Poles Balancing Account</t>
  </si>
  <si>
    <t>D.19-05-020</t>
  </si>
  <si>
    <t>D.15-10-037</t>
  </si>
  <si>
    <t>Tax Accounting Memorandum Account (TAMA)</t>
  </si>
  <si>
    <t>Pole Loading &amp; Deteriorated Pole Programs Balancing Account</t>
  </si>
  <si>
    <t>2020 TAMA  Balance</t>
  </si>
  <si>
    <t>D.19-05-020; Advice 4453-E</t>
  </si>
  <si>
    <t>D.15-10-037; Advice 4453-E</t>
  </si>
  <si>
    <t>Pension/PBOP/Medical Balancing Accounts</t>
  </si>
  <si>
    <t>2021 TAMA Balance</t>
  </si>
  <si>
    <t>Advice 4764-E</t>
  </si>
  <si>
    <t>2019 ERRA Forecast</t>
  </si>
  <si>
    <t>ERRA Forecast</t>
  </si>
  <si>
    <t>D.22-01-003, Advice 4716-E</t>
  </si>
  <si>
    <t>D.22-12-012</t>
  </si>
  <si>
    <t>2020 ERRA Forecast</t>
  </si>
  <si>
    <t>ERRA Forecast (BA)</t>
  </si>
  <si>
    <t>GHG Revenue</t>
  </si>
  <si>
    <t>Nuclear</t>
  </si>
  <si>
    <t>Public Purpose</t>
  </si>
  <si>
    <t>2018 ERRA Balancing Account Trigger</t>
  </si>
  <si>
    <t>TMNBA/BMNBC BA</t>
  </si>
  <si>
    <t>ERRA/PABA Balancing Account</t>
  </si>
  <si>
    <t>DAC-GT/CSGT Clean Energy Programs</t>
  </si>
  <si>
    <t>BRRBA</t>
  </si>
  <si>
    <t>2019 ERRA Review</t>
  </si>
  <si>
    <t>D.21-07-015 / Advice 4567-E</t>
  </si>
  <si>
    <t>2020 ERRA Review</t>
  </si>
  <si>
    <t>D.22-10-004; Advice 4902-E</t>
  </si>
  <si>
    <t>BRRBA Balancing Account</t>
  </si>
  <si>
    <t>NDAM Balancing Account</t>
  </si>
  <si>
    <t>BRRBA (Inc. 2021 FF&amp;U true up)</t>
  </si>
  <si>
    <t>CARE Balancing Account</t>
  </si>
  <si>
    <t>PPPAM Balancing Account</t>
  </si>
  <si>
    <t>D.21-11-028</t>
  </si>
  <si>
    <t>CIA Revenues within Public Purpose (BA)</t>
  </si>
  <si>
    <t>D.22-08-001</t>
  </si>
  <si>
    <t>Emergency Reliability OIR</t>
  </si>
  <si>
    <t>D.21-03-056</t>
  </si>
  <si>
    <t>D.21-12-015</t>
  </si>
  <si>
    <t>Emergency Reliability UOS</t>
  </si>
  <si>
    <t>Resolution E-5183</t>
  </si>
  <si>
    <t>Resolution E-5183; Advice 4894-E, COC D.22-12-031; Advice 4933-E</t>
  </si>
  <si>
    <t>2021 GRC Track 2 Non-AB 1054 CapEx</t>
  </si>
  <si>
    <t>D.21-01-012 in A.19-08-013; Advice 4412-E</t>
  </si>
  <si>
    <t>2021 GRC Track 2 O&amp;M (36-Month Amortization)</t>
  </si>
  <si>
    <t>D.21-01-012; Advice 4658-E/E-A</t>
  </si>
  <si>
    <t>2021 GRC Track 3 O&amp;M (36-Month Amortization)</t>
  </si>
  <si>
    <t>D.22-06-032</t>
  </si>
  <si>
    <t>2021 VMBA Undercollection Threshold</t>
  </si>
  <si>
    <t>Advice 4807-E</t>
  </si>
  <si>
    <t>Safety and Reliability Investment Incentive Mechanism (SRIIM)</t>
  </si>
  <si>
    <t>D.19-05-020; Advice 4442-E</t>
  </si>
  <si>
    <t>Mobilehome Master Meter Balancing Account</t>
  </si>
  <si>
    <t>Advice 4641-E</t>
  </si>
  <si>
    <t>WEMA 1</t>
  </si>
  <si>
    <t>D.20-09-024</t>
  </si>
  <si>
    <t>CEMA - 2017/2018 Drought</t>
  </si>
  <si>
    <t>D.21-08-024</t>
  </si>
  <si>
    <t>2017 CEMA Fires</t>
  </si>
  <si>
    <t>D.22-06-002</t>
  </si>
  <si>
    <t>CSRP Track 1</t>
  </si>
  <si>
    <t>D.22-09-015; Advice 4876-E</t>
  </si>
  <si>
    <t>SJV DAC Pilots</t>
  </si>
  <si>
    <t>GSRP Recovery Bonds FRC #1 (AB 1054)</t>
  </si>
  <si>
    <t>D.20-11-007; Advice 4416-E</t>
  </si>
  <si>
    <t>Securitization</t>
  </si>
  <si>
    <t>2021 GRC Tracks 1 and 2 Recovery Bonds FRC #2 (AB 1054)</t>
  </si>
  <si>
    <t>D.21-10-025; Advice 4717-E-A</t>
  </si>
  <si>
    <t xml:space="preserve">Grid Safety &amp; Resiliency Program </t>
  </si>
  <si>
    <t>D.20-04-013, Advice 4197-E</t>
  </si>
  <si>
    <t>Public Policy Proceedings</t>
  </si>
  <si>
    <t xml:space="preserve">   Subtotal Safety Affordability Reliability</t>
  </si>
  <si>
    <t>Demand Response</t>
  </si>
  <si>
    <t>Energy Efficiency</t>
  </si>
  <si>
    <t>D.17-12-003</t>
  </si>
  <si>
    <t>D.17-12-003, Advice 4633-E-A</t>
  </si>
  <si>
    <t>D.17-12-004</t>
  </si>
  <si>
    <t>Energy Efficiency (Inc. IDSM)</t>
  </si>
  <si>
    <t>Advice 4633-E-A</t>
  </si>
  <si>
    <t>D.18-05-041; Advice 4633-E-A</t>
  </si>
  <si>
    <t>Energy Efficiency Market Access Program</t>
  </si>
  <si>
    <t>D.21-12-011; Advice 4715-E</t>
  </si>
  <si>
    <t>Smart Heat Pump Water Heater (SHPWH) Program</t>
  </si>
  <si>
    <t>D.22-04-044; Advice 4858-E</t>
  </si>
  <si>
    <t>New Home Energy Storage Pilot (NHESP)</t>
  </si>
  <si>
    <t>D.22-04-044; Advice 4852-E</t>
  </si>
  <si>
    <t>California Hub for EE Financing (CHEEF)</t>
  </si>
  <si>
    <t>D.21-08-006; Advice 4606-E</t>
  </si>
  <si>
    <t>Energy Efficiency Market Transformation</t>
  </si>
  <si>
    <t>D.19-12-021</t>
  </si>
  <si>
    <t>2020 RUBA Uncollectibles (36-Month Amortization)</t>
  </si>
  <si>
    <t>Advice 4658-E/E-A</t>
  </si>
  <si>
    <t>WNDRR Program</t>
  </si>
  <si>
    <t>D.21-11-002</t>
  </si>
  <si>
    <t>Charge Ready Phase 1 Pilot</t>
  </si>
  <si>
    <t>Schools Energy Efficiency Stimulus Program</t>
  </si>
  <si>
    <t>D.21-01-004 / Advice 4633-E-A</t>
  </si>
  <si>
    <t>D.21-01-004; Advice 4633-E-A</t>
  </si>
  <si>
    <t>CA Solar Initiatives/MASH/SASH</t>
  </si>
  <si>
    <t>Charge Ready Programs (Pilot, Bridge and Schools and Parks)</t>
  </si>
  <si>
    <t>Advice 4336-E, D.20-08-045 / Advice 4497-E</t>
  </si>
  <si>
    <t>D.16-01-023; D.18-12-006; Advice 4893-ED.20-08-045; Advice 4893-ED.19-11-017; Advice 4893-E, COC D.22-12-031; Advice 4933-E</t>
  </si>
  <si>
    <t>Transportation Electrification</t>
  </si>
  <si>
    <t>D.18-05-040; D.18-01-024; Advice 4632-E</t>
  </si>
  <si>
    <t>D.18-05-040; D.18-01-024; Advice 4893-E, COC D.22-12-031; Advice 4933-E</t>
  </si>
  <si>
    <t>Low Income Programs (ESAP)</t>
  </si>
  <si>
    <t>D.21-06-015; Advice 4638-E</t>
  </si>
  <si>
    <t>D.21-06-015</t>
  </si>
  <si>
    <t>Statewide ME&amp;O</t>
  </si>
  <si>
    <t>Low Income Programs (CARE/FERA Admin)</t>
  </si>
  <si>
    <t>EPIC - RD&amp;D and Renewables</t>
  </si>
  <si>
    <t>D.19-01-005, Advice 4371-E (Pending)</t>
  </si>
  <si>
    <t>Self-Generation Incentive Program (SGIP)</t>
  </si>
  <si>
    <t>D.21-11-028, Advice 4669-E</t>
  </si>
  <si>
    <t>D.20-08-042; D.21-11-028</t>
  </si>
  <si>
    <t>Aliso Canyon Energy Storage</t>
  </si>
  <si>
    <t>D.20-01-021, Advice 4169-E</t>
  </si>
  <si>
    <t>Wheeler North Reef Expansion Project</t>
  </si>
  <si>
    <t>D.18-12-015, Advice 3946-E-B</t>
  </si>
  <si>
    <t>Non-CPUC Jurisdictional Proceedings</t>
  </si>
  <si>
    <t xml:space="preserve">   Subtotal Public Policy </t>
  </si>
  <si>
    <t>DWR Bond/Power</t>
  </si>
  <si>
    <t>Wildfire Fund Charge</t>
  </si>
  <si>
    <t>DWR</t>
  </si>
  <si>
    <t>DWR Bond Refund</t>
  </si>
  <si>
    <t>D.21-12-001; Advice 4690-E</t>
  </si>
  <si>
    <t>FERC Base Transmission</t>
  </si>
  <si>
    <t>Wildfire Fund Charge (AB1054)</t>
  </si>
  <si>
    <t>D.21-12-006, Advice 4679-E</t>
  </si>
  <si>
    <t>D.22-12-007</t>
  </si>
  <si>
    <t>TRBAA</t>
  </si>
  <si>
    <t>ER19-1553</t>
  </si>
  <si>
    <t>FERC</t>
  </si>
  <si>
    <t>RSBAA</t>
  </si>
  <si>
    <t>TRBAA (BA)</t>
  </si>
  <si>
    <t>Docket No. ER22-310-000</t>
  </si>
  <si>
    <t>TOTCA</t>
  </si>
  <si>
    <t>ER23-232; ER23-297; Advice 4903-E</t>
  </si>
  <si>
    <t>TACBAA</t>
  </si>
  <si>
    <t>RSBAA (BA)</t>
  </si>
  <si>
    <t>Docket No. ER22-308-000</t>
  </si>
  <si>
    <t>Total Approved, Implemented Since Jan 1 or To Be Implemented</t>
  </si>
  <si>
    <t>TACBAA (BA)</t>
  </si>
  <si>
    <t>Docket No. ER21-1526-000</t>
  </si>
  <si>
    <t>ER22-1499-000</t>
  </si>
  <si>
    <t xml:space="preserve">   Subtotal Non-CPUC Jurisdictional</t>
  </si>
  <si>
    <t>PUCRF</t>
  </si>
  <si>
    <t>Total Authorized Revenue</t>
  </si>
  <si>
    <t>w/o PUCRF</t>
  </si>
  <si>
    <t>Current Revenue Requirement ($000):</t>
  </si>
  <si>
    <t>Inc. PUCRF</t>
  </si>
  <si>
    <t>Current Revenue Requirement Effective:</t>
  </si>
  <si>
    <t>Approved Application(s), Implemented Since Jan 1 or To Be Implemented</t>
  </si>
  <si>
    <t>Proceeding</t>
  </si>
  <si>
    <t>Authorized Revenue Requirement ($000)</t>
  </si>
  <si>
    <t>Existing or New Item (if existing, use delta from prior for rate impact)</t>
  </si>
  <si>
    <t>Total Authorized</t>
  </si>
  <si>
    <t>Existing</t>
  </si>
  <si>
    <t>2021 GRCRRMA (27-Month Amortization)</t>
  </si>
  <si>
    <t>New</t>
  </si>
  <si>
    <t>CIA</t>
  </si>
  <si>
    <t>2023 ERRA Forecast F&amp;PP</t>
  </si>
  <si>
    <t>PD in A.22-05-014</t>
  </si>
  <si>
    <t>2023 ERRA Forecast (2021 ending balance) (BA)</t>
  </si>
  <si>
    <t>2023 ERRA Forecast</t>
  </si>
  <si>
    <t>2023 ERRA Forecast (BA)</t>
  </si>
  <si>
    <t>2023 ERRA/PABA (BA)</t>
  </si>
  <si>
    <t>Third FRC (Tracks 1 &amp; 3 Capex) Est. Revenue</t>
  </si>
  <si>
    <t>A.22-09-014 (D.23-02-XXX)</t>
  </si>
  <si>
    <t xml:space="preserve"> </t>
  </si>
  <si>
    <t>Demand Response (Inc. ELPBA 2023-2025)</t>
  </si>
  <si>
    <t>TE Funding Cycle 1</t>
  </si>
  <si>
    <t>D.22-11-040 / Advice 4954-E</t>
  </si>
  <si>
    <t>Total w/Authorized and Pending</t>
  </si>
  <si>
    <t>Pending Application(s), Not Yet Approved</t>
  </si>
  <si>
    <t>Basis for Revenue Requirement</t>
  </si>
  <si>
    <t>Proposed Revenue Requirement ($000)</t>
  </si>
  <si>
    <t>Proposed Revenue Recovery Mechanism</t>
  </si>
  <si>
    <t>Include in Impact</t>
  </si>
  <si>
    <t>2021 GRC Track 4 (2024 Attrition Bridge Year)</t>
  </si>
  <si>
    <t>A.19-08-013</t>
  </si>
  <si>
    <t>Application</t>
  </si>
  <si>
    <t>Wildfire Liability Self-Insurance PFM</t>
  </si>
  <si>
    <t>2021 CEMA/WEMA - 2019/2020 Drought, COVID, 2018-2019 Storm Events, Property Ins</t>
  </si>
  <si>
    <t>A.21-09-019</t>
  </si>
  <si>
    <t>2021 WM/VM (2021 over authorized)</t>
  </si>
  <si>
    <t>A.22-06-003</t>
  </si>
  <si>
    <t>WEMA 2 Insurance</t>
  </si>
  <si>
    <t>A.20-12-010</t>
  </si>
  <si>
    <t>2021 ERRA Review</t>
  </si>
  <si>
    <t>A.22-04-001</t>
  </si>
  <si>
    <t>2022 CEMA 
(2020 Storms)</t>
  </si>
  <si>
    <t>A.22-03-018</t>
  </si>
  <si>
    <t>2023-2027 Demand Response</t>
  </si>
  <si>
    <t>A.22-05-004</t>
  </si>
  <si>
    <t>A.22-05-005</t>
  </si>
  <si>
    <t>Total</t>
  </si>
  <si>
    <t>CSRP Track 2</t>
  </si>
  <si>
    <t>A.21-07-009</t>
  </si>
  <si>
    <t>Increase over current</t>
  </si>
  <si>
    <t>2024-2027 EE Application (Inc. IDSM)</t>
  </si>
  <si>
    <t>A.22-03-007</t>
  </si>
  <si>
    <t>Building Electrification</t>
  </si>
  <si>
    <t>A.21-12-009</t>
  </si>
  <si>
    <t>Click Through Authorization Process</t>
  </si>
  <si>
    <t>A.18-11-025, -026, -027</t>
  </si>
  <si>
    <t>2023 ERRA Trigger</t>
  </si>
  <si>
    <t>A.23-01-020</t>
  </si>
  <si>
    <t>Z-Factor AL for Track 3 Category 2 Veg Costs</t>
  </si>
  <si>
    <t>Advice 4881-E</t>
  </si>
  <si>
    <t>Advice Letter</t>
  </si>
  <si>
    <t>Total Pending, Filed but not Approved</t>
  </si>
  <si>
    <t>Applications Projected to be Filed, Next 12 Months*</t>
  </si>
  <si>
    <t>Estimated Filing Date</t>
  </si>
  <si>
    <t>Filing Basis</t>
  </si>
  <si>
    <t xml:space="preserve">Recovery of 2022 TAMA </t>
  </si>
  <si>
    <t>Q2 2023</t>
  </si>
  <si>
    <t>* All amounts in this Projected section are estimates and subject to change. SCE provides this data in an effort to be as helpful and transparent as possible to further the Commission's efforts to understand the impact all pending rate increases.</t>
  </si>
  <si>
    <t xml:space="preserve">Summary of Selected Data </t>
  </si>
  <si>
    <t>2023 Revenue</t>
  </si>
  <si>
    <t xml:space="preserve"> Requirement</t>
  </si>
  <si>
    <t>$000</t>
  </si>
  <si>
    <t>Current total system-level revenue requirement that is used for defining the reporting threshold:</t>
  </si>
  <si>
    <t>A</t>
  </si>
  <si>
    <t>One-percent reporting threshold</t>
  </si>
  <si>
    <t>List of currently open proceedings that exceed the threshold for use of the affordability metrics (proceedings shaded gray filed prior to D.22-08-023):</t>
  </si>
  <si>
    <t>Annual Revenue</t>
  </si>
  <si>
    <t>B</t>
  </si>
  <si>
    <t>C</t>
  </si>
  <si>
    <t>D</t>
  </si>
  <si>
    <t>E</t>
  </si>
  <si>
    <t>F</t>
  </si>
  <si>
    <t>G</t>
  </si>
  <si>
    <t>H</t>
  </si>
  <si>
    <t>List of currently open proceedings for which affordability metrics have been filed:</t>
  </si>
  <si>
    <t>*</t>
  </si>
  <si>
    <t>List of currently open proceedings that do not exceed the threshold for use of the affordability metrics (proceedings shaded gray filed prior to D.22-08-023):</t>
  </si>
  <si>
    <t>Total system-level revenue requirement if all pending revenue were granted in full:
requests were granted in full</t>
  </si>
  <si>
    <t>YE 2023</t>
  </si>
  <si>
    <t>YE 2024</t>
  </si>
  <si>
    <t>YE 2025</t>
  </si>
  <si>
    <t>Bundled residential average rate (RAR) if all pending revenue were granted in full (from Cost and Rate Tracker (CRT) as submitted by utility):</t>
  </si>
  <si>
    <t>cents/kWh</t>
  </si>
  <si>
    <t>YE 2022</t>
  </si>
  <si>
    <t>Bundled residential average monthly bill corresponding to RAR above for typical customer in climate zone X using 500 kWh (from CRT as submitted by utility):</t>
  </si>
  <si>
    <t>Non-CARE</t>
  </si>
  <si>
    <t>CARE</t>
  </si>
  <si>
    <t>* The ERRA Trigger Balance may not be implemented in rates depending on market conditions this spring and the potential for self-correction by June.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</si>
</sst>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6" formatCode="&quot;$&quot;#,##0_);[Red]\(&quot;$&quot;#,##0\)"/>
    <numFmt numFmtId="41" formatCode="_(* #,##0_);_(* \(#,##0\);_(* &quot;-&quot;_);_(@_)"/>
    <numFmt numFmtId="43" formatCode="_(* #,##0.00_);_(* \(#,##0.00\);_(* &quot;-&quot;??_);_(@_)"/>
    <numFmt numFmtId="164" formatCode="_(* #,##0_);_(* \(#,##0\);_(* &quot;-&quot;??_);_(@_)"/>
    <numFmt numFmtId="165" formatCode="_(* #,##0.000_);_(* \(#,##0.000\);_(* &quot;-&quot;_);_(@_)"/>
    <numFmt numFmtId="166" formatCode="_(* #,##0.000_);_(* \(#,##0.000\);_(* &quot;-&quot;??_);_(@_)"/>
    <numFmt numFmtId="167" formatCode="mm/dd/yy;@"/>
    <numFmt numFmtId="168" formatCode="0.00000"/>
    <numFmt numFmtId="169" formatCode="0.0"/>
    <numFmt numFmtId="170" formatCode="&quot;$&quot;#,##0.00"/>
  </numFmts>
  <fonts count="13" x14ac:knownFonts="1">
    <font>
      <sz val="11"/>
      <color theme="1"/>
      <name val="Calibri"/>
      <family val="2"/>
      <scheme val="minor"/>
    </font>
    <font>
      <sz val="11"/>
      <color theme="1"/>
      <name val="Calibri"/>
      <family val="2"/>
      <scheme val="minor"/>
    </font>
    <font>
      <u/>
      <sz val="11"/>
      <color theme="10"/>
      <name val="Calibri"/>
      <family val="2"/>
      <scheme val="minor"/>
    </font>
    <font>
      <sz val="11"/>
      <name val="Calibri"/>
      <family val="2"/>
    </font>
    <font>
      <b/>
      <sz val="11"/>
      <name val="Calibri"/>
      <family val="2"/>
    </font>
    <font>
      <b/>
      <u/>
      <sz val="11"/>
      <name val="Calibri"/>
      <family val="2"/>
      <scheme val="minor"/>
    </font>
    <font>
      <b/>
      <u/>
      <sz val="11"/>
      <name val="Calibri"/>
      <family val="2"/>
    </font>
    <font>
      <b/>
      <u/>
      <sz val="11"/>
      <color theme="10"/>
      <name val="Calibri"/>
      <family val="2"/>
      <scheme val="minor"/>
    </font>
    <font>
      <sz val="10"/>
      <name val="Arial"/>
      <family val="2"/>
    </font>
    <font>
      <u val="singleAccounting"/>
      <sz val="11"/>
      <name val="Calibri"/>
      <family val="2"/>
    </font>
    <font>
      <sz val="11"/>
      <name val="Calibri"/>
      <family val="2"/>
      <scheme val="minor"/>
    </font>
    <font>
      <b/>
      <sz val="11"/>
      <name val="Calibri"/>
      <family val="2"/>
      <scheme val="minor"/>
    </font>
    <font>
      <u/>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thin">
        <color auto="1"/>
      </top>
      <bottom style="thin">
        <color auto="1"/>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medium">
        <color indexed="64"/>
      </left>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8" fillId="0" borderId="0"/>
  </cellStyleXfs>
  <cellXfs count="142">
    <xf numFmtId="0" fontId="0" fillId="0" borderId="0" xfId="0"/>
    <xf numFmtId="0" fontId="3" fillId="0" borderId="0" xfId="0" applyFont="1"/>
    <xf numFmtId="164" fontId="3" fillId="0" borderId="0" xfId="0" applyNumberFormat="1" applyFont="1"/>
    <xf numFmtId="49" fontId="4" fillId="0" borderId="1" xfId="0" quotePrefix="1" applyNumberFormat="1" applyFont="1" applyBorder="1" applyAlignment="1">
      <alignment horizontal="right"/>
    </xf>
    <xf numFmtId="49" fontId="4" fillId="0" borderId="2" xfId="0" quotePrefix="1" applyNumberFormat="1" applyFont="1" applyBorder="1" applyAlignment="1">
      <alignment horizontal="center"/>
    </xf>
    <xf numFmtId="0" fontId="3" fillId="0" borderId="2" xfId="0" applyFont="1" applyBorder="1"/>
    <xf numFmtId="0" fontId="3" fillId="0" borderId="3" xfId="0" applyFont="1" applyBorder="1"/>
    <xf numFmtId="49" fontId="4" fillId="0" borderId="4" xfId="0" quotePrefix="1" applyNumberFormat="1" applyFont="1" applyBorder="1" applyAlignment="1">
      <alignment horizontal="right"/>
    </xf>
    <xf numFmtId="0" fontId="4" fillId="0" borderId="0" xfId="0" applyFont="1"/>
    <xf numFmtId="0" fontId="5" fillId="0" borderId="0" xfId="3" applyFont="1" applyAlignment="1">
      <alignment horizontal="center" vertical="center"/>
    </xf>
    <xf numFmtId="0" fontId="3" fillId="0" borderId="5" xfId="0" applyFont="1" applyBorder="1"/>
    <xf numFmtId="0" fontId="3" fillId="0" borderId="0" xfId="0" applyFont="1" applyAlignment="1">
      <alignment horizontal="center" vertical="center"/>
    </xf>
    <xf numFmtId="49" fontId="4" fillId="0" borderId="4" xfId="0" quotePrefix="1" applyNumberFormat="1" applyFont="1" applyBorder="1" applyAlignment="1">
      <alignment horizontal="center" vertical="center"/>
    </xf>
    <xf numFmtId="49" fontId="6" fillId="0" borderId="0" xfId="3" applyNumberFormat="1" applyFont="1" applyBorder="1" applyAlignment="1">
      <alignment horizontal="center" vertical="center"/>
    </xf>
    <xf numFmtId="49" fontId="5" fillId="0" borderId="0" xfId="3" applyNumberFormat="1" applyFont="1" applyBorder="1" applyAlignment="1">
      <alignment horizontal="center" vertical="center"/>
    </xf>
    <xf numFmtId="49" fontId="7" fillId="0" borderId="0" xfId="3" applyNumberFormat="1" applyFont="1" applyFill="1" applyBorder="1" applyAlignment="1">
      <alignment horizontal="center" vertical="center"/>
    </xf>
    <xf numFmtId="49" fontId="6" fillId="0" borderId="0" xfId="3" applyNumberFormat="1" applyFont="1" applyFill="1" applyBorder="1" applyAlignment="1">
      <alignment horizontal="center" vertical="center"/>
    </xf>
    <xf numFmtId="0" fontId="3" fillId="0" borderId="5" xfId="0" applyFont="1" applyBorder="1" applyAlignment="1">
      <alignment horizontal="center" vertical="center"/>
    </xf>
    <xf numFmtId="0" fontId="3" fillId="0" borderId="6" xfId="0" applyFont="1" applyBorder="1"/>
    <xf numFmtId="0" fontId="3" fillId="0" borderId="7" xfId="0" applyFont="1" applyBorder="1" applyAlignment="1">
      <alignment wrapText="1"/>
    </xf>
    <xf numFmtId="0" fontId="3" fillId="0" borderId="6" xfId="0" applyFont="1" applyBorder="1" applyAlignment="1">
      <alignment wrapText="1"/>
    </xf>
    <xf numFmtId="0" fontId="3" fillId="0" borderId="8" xfId="0" applyFont="1" applyBorder="1" applyAlignment="1">
      <alignment wrapText="1"/>
    </xf>
    <xf numFmtId="0" fontId="3" fillId="0" borderId="4" xfId="0" applyFont="1" applyBorder="1"/>
    <xf numFmtId="164" fontId="3" fillId="0" borderId="4" xfId="1" applyNumberFormat="1" applyFont="1" applyFill="1" applyBorder="1" applyAlignment="1">
      <alignment horizontal="left"/>
    </xf>
    <xf numFmtId="164" fontId="3" fillId="0" borderId="0" xfId="1" applyNumberFormat="1" applyFont="1" applyBorder="1"/>
    <xf numFmtId="0" fontId="3" fillId="0" borderId="0" xfId="0" applyFont="1" applyAlignment="1">
      <alignment horizontal="left" wrapText="1"/>
    </xf>
    <xf numFmtId="164" fontId="3" fillId="0" borderId="0" xfId="1" applyNumberFormat="1" applyFont="1" applyFill="1" applyBorder="1"/>
    <xf numFmtId="0" fontId="3" fillId="0" borderId="0" xfId="4" applyFont="1"/>
    <xf numFmtId="0" fontId="3" fillId="0" borderId="9" xfId="0" applyFont="1" applyBorder="1"/>
    <xf numFmtId="164" fontId="3" fillId="0" borderId="4" xfId="1" applyNumberFormat="1" applyFont="1" applyFill="1" applyBorder="1"/>
    <xf numFmtId="164" fontId="3" fillId="0" borderId="10" xfId="1" applyNumberFormat="1" applyFont="1" applyBorder="1"/>
    <xf numFmtId="164" fontId="9" fillId="0" borderId="10" xfId="1" applyNumberFormat="1" applyFont="1" applyBorder="1"/>
    <xf numFmtId="41" fontId="3" fillId="0" borderId="0" xfId="1" applyNumberFormat="1" applyFont="1" applyBorder="1"/>
    <xf numFmtId="164" fontId="3" fillId="0" borderId="11" xfId="1" applyNumberFormat="1" applyFont="1" applyFill="1" applyBorder="1"/>
    <xf numFmtId="0" fontId="3" fillId="0" borderId="0" xfId="0" applyFont="1" applyAlignment="1">
      <alignment wrapText="1"/>
    </xf>
    <xf numFmtId="164" fontId="3" fillId="0" borderId="10" xfId="1" applyNumberFormat="1" applyFont="1" applyFill="1" applyBorder="1"/>
    <xf numFmtId="41" fontId="3" fillId="0" borderId="0" xfId="0" applyNumberFormat="1" applyFont="1"/>
    <xf numFmtId="0" fontId="3" fillId="0" borderId="0" xfId="0" applyFont="1" applyAlignment="1">
      <alignment horizontal="left"/>
    </xf>
    <xf numFmtId="3" fontId="4" fillId="0" borderId="12" xfId="0" applyNumberFormat="1" applyFont="1" applyBorder="1"/>
    <xf numFmtId="3" fontId="4" fillId="0" borderId="13" xfId="0" applyNumberFormat="1" applyFont="1" applyBorder="1"/>
    <xf numFmtId="164" fontId="4" fillId="0" borderId="4" xfId="1" applyNumberFormat="1" applyFont="1" applyFill="1" applyBorder="1" applyAlignment="1">
      <alignment horizontal="left"/>
    </xf>
    <xf numFmtId="164" fontId="4" fillId="0" borderId="0" xfId="1" applyNumberFormat="1" applyFont="1" applyBorder="1" applyAlignment="1">
      <alignment horizontal="left"/>
    </xf>
    <xf numFmtId="164" fontId="4" fillId="0" borderId="0" xfId="1" applyNumberFormat="1" applyFont="1" applyFill="1" applyBorder="1" applyAlignment="1">
      <alignment horizontal="left"/>
    </xf>
    <xf numFmtId="0" fontId="3" fillId="0" borderId="14" xfId="0" applyFont="1" applyBorder="1"/>
    <xf numFmtId="43" fontId="3" fillId="0" borderId="15" xfId="0" applyNumberFormat="1" applyFont="1" applyBorder="1"/>
    <xf numFmtId="164" fontId="3" fillId="0" borderId="15" xfId="0" applyNumberFormat="1" applyFont="1" applyBorder="1"/>
    <xf numFmtId="165" fontId="3" fillId="0" borderId="15" xfId="0" applyNumberFormat="1" applyFont="1" applyBorder="1"/>
    <xf numFmtId="0" fontId="3" fillId="0" borderId="15" xfId="0" applyFont="1" applyBorder="1"/>
    <xf numFmtId="0" fontId="3" fillId="0" borderId="16" xfId="0" applyFont="1" applyBorder="1"/>
    <xf numFmtId="43" fontId="3" fillId="0" borderId="0" xfId="0" applyNumberFormat="1" applyFont="1"/>
    <xf numFmtId="165" fontId="3" fillId="0" borderId="0" xfId="0" applyNumberFormat="1" applyFont="1"/>
    <xf numFmtId="166" fontId="3" fillId="0" borderId="0" xfId="0" applyNumberFormat="1" applyFont="1"/>
    <xf numFmtId="3" fontId="3" fillId="0" borderId="0" xfId="0" applyNumberFormat="1" applyFont="1"/>
    <xf numFmtId="0" fontId="10" fillId="0" borderId="0" xfId="0" applyFont="1"/>
    <xf numFmtId="164" fontId="10" fillId="0" borderId="0" xfId="0" applyNumberFormat="1" applyFont="1"/>
    <xf numFmtId="37" fontId="10" fillId="0" borderId="0" xfId="0" applyNumberFormat="1" applyFont="1"/>
    <xf numFmtId="167" fontId="10" fillId="0" borderId="0" xfId="0" applyNumberFormat="1" applyFont="1"/>
    <xf numFmtId="164" fontId="10" fillId="0" borderId="0" xfId="1" applyNumberFormat="1" applyFont="1" applyFill="1"/>
    <xf numFmtId="0" fontId="11" fillId="0" borderId="0" xfId="0" applyFont="1"/>
    <xf numFmtId="3" fontId="11" fillId="0" borderId="0" xfId="0" applyNumberFormat="1" applyFont="1"/>
    <xf numFmtId="0" fontId="12" fillId="0" borderId="0" xfId="3" applyFont="1" applyBorder="1"/>
    <xf numFmtId="3" fontId="11" fillId="0" borderId="0" xfId="0" applyNumberFormat="1" applyFont="1" applyAlignment="1">
      <alignment horizontal="right"/>
    </xf>
    <xf numFmtId="0" fontId="11" fillId="0" borderId="6" xfId="0" applyFont="1" applyBorder="1" applyAlignment="1">
      <alignment vertical="center"/>
    </xf>
    <xf numFmtId="0" fontId="10" fillId="0" borderId="6" xfId="0" applyFont="1" applyBorder="1" applyAlignment="1">
      <alignment vertical="center"/>
    </xf>
    <xf numFmtId="164" fontId="10" fillId="0" borderId="6" xfId="0" applyNumberFormat="1" applyFont="1" applyBorder="1" applyAlignment="1">
      <alignment horizontal="centerContinuous" vertical="center"/>
    </xf>
    <xf numFmtId="0" fontId="10" fillId="0" borderId="6" xfId="0" applyFont="1" applyBorder="1" applyAlignment="1">
      <alignment horizontal="centerContinuous" vertical="center"/>
    </xf>
    <xf numFmtId="0" fontId="10" fillId="0" borderId="0" xfId="0" applyFont="1" applyAlignment="1">
      <alignment vertical="center"/>
    </xf>
    <xf numFmtId="0" fontId="10" fillId="0" borderId="6" xfId="0" applyFont="1" applyBorder="1"/>
    <xf numFmtId="0" fontId="10" fillId="0" borderId="6" xfId="0" applyFont="1" applyBorder="1" applyAlignment="1">
      <alignment wrapText="1"/>
    </xf>
    <xf numFmtId="0" fontId="11" fillId="0" borderId="6" xfId="0" applyFont="1" applyBorder="1" applyAlignment="1">
      <alignment horizontal="center" wrapText="1"/>
    </xf>
    <xf numFmtId="0" fontId="10" fillId="0" borderId="0" xfId="0" applyFont="1" applyAlignment="1">
      <alignment horizontal="center" wrapText="1"/>
    </xf>
    <xf numFmtId="0" fontId="11" fillId="0" borderId="0" xfId="0" applyFont="1" applyAlignment="1">
      <alignment horizontal="left"/>
    </xf>
    <xf numFmtId="0" fontId="11" fillId="0" borderId="10" xfId="0" applyFont="1" applyBorder="1" applyAlignment="1">
      <alignment horizontal="center"/>
    </xf>
    <xf numFmtId="0" fontId="10" fillId="0" borderId="0" xfId="0" applyFont="1" applyAlignment="1">
      <alignment horizontal="left"/>
    </xf>
    <xf numFmtId="41" fontId="10" fillId="0" borderId="0" xfId="1" applyNumberFormat="1" applyFont="1" applyFill="1"/>
    <xf numFmtId="0" fontId="10" fillId="0" borderId="0" xfId="0" applyFont="1" applyAlignment="1">
      <alignment horizontal="left" wrapText="1"/>
    </xf>
    <xf numFmtId="41" fontId="10" fillId="0" borderId="0" xfId="1" applyNumberFormat="1" applyFont="1" applyFill="1" applyBorder="1"/>
    <xf numFmtId="41" fontId="10" fillId="0" borderId="0" xfId="1" applyNumberFormat="1" applyFont="1"/>
    <xf numFmtId="41" fontId="10" fillId="0" borderId="17" xfId="1" applyNumberFormat="1" applyFont="1" applyFill="1" applyBorder="1"/>
    <xf numFmtId="41" fontId="10" fillId="0" borderId="17" xfId="1" applyNumberFormat="1" applyFont="1" applyBorder="1"/>
    <xf numFmtId="43" fontId="10" fillId="0" borderId="0" xfId="0" applyNumberFormat="1" applyFont="1"/>
    <xf numFmtId="9" fontId="10" fillId="0" borderId="0" xfId="2" applyFont="1" applyFill="1"/>
    <xf numFmtId="41" fontId="10" fillId="2" borderId="0" xfId="1" applyNumberFormat="1" applyFont="1" applyFill="1"/>
    <xf numFmtId="0" fontId="10" fillId="2" borderId="0" xfId="0" applyFont="1" applyFill="1" applyAlignment="1">
      <alignment horizontal="left" wrapText="1"/>
    </xf>
    <xf numFmtId="0" fontId="10" fillId="0" borderId="0" xfId="0" applyFont="1" applyAlignment="1">
      <alignment wrapText="1"/>
    </xf>
    <xf numFmtId="164" fontId="10" fillId="0" borderId="0" xfId="1" applyNumberFormat="1" applyFont="1"/>
    <xf numFmtId="41" fontId="10" fillId="0" borderId="10" xfId="1" applyNumberFormat="1" applyFont="1" applyFill="1" applyBorder="1"/>
    <xf numFmtId="41" fontId="10" fillId="0" borderId="10" xfId="1" applyNumberFormat="1" applyFont="1" applyBorder="1"/>
    <xf numFmtId="41" fontId="10" fillId="0" borderId="0" xfId="0" applyNumberFormat="1" applyFont="1"/>
    <xf numFmtId="0" fontId="10" fillId="2" borderId="0" xfId="0" applyFont="1" applyFill="1"/>
    <xf numFmtId="164" fontId="10" fillId="0" borderId="0" xfId="1" applyNumberFormat="1" applyFont="1" applyFill="1" applyBorder="1" applyAlignment="1">
      <alignment wrapText="1"/>
    </xf>
    <xf numFmtId="3" fontId="10" fillId="2" borderId="0" xfId="0" applyNumberFormat="1" applyFont="1" applyFill="1"/>
    <xf numFmtId="0" fontId="10" fillId="0" borderId="0" xfId="4" applyFont="1"/>
    <xf numFmtId="41" fontId="10" fillId="0" borderId="0" xfId="0" applyNumberFormat="1" applyFont="1" applyAlignment="1">
      <alignment horizontal="right"/>
    </xf>
    <xf numFmtId="3" fontId="10" fillId="0" borderId="0" xfId="0" applyNumberFormat="1" applyFont="1"/>
    <xf numFmtId="164" fontId="10" fillId="0" borderId="0" xfId="1" applyNumberFormat="1" applyFont="1" applyFill="1" applyBorder="1"/>
    <xf numFmtId="37" fontId="11" fillId="0" borderId="0" xfId="0" applyNumberFormat="1" applyFont="1"/>
    <xf numFmtId="3" fontId="11" fillId="0" borderId="13" xfId="0" applyNumberFormat="1" applyFont="1" applyBorder="1"/>
    <xf numFmtId="0" fontId="11" fillId="0" borderId="18" xfId="0" applyFont="1" applyBorder="1" applyAlignment="1">
      <alignment horizontal="center" vertical="center"/>
    </xf>
    <xf numFmtId="0" fontId="10" fillId="0" borderId="6" xfId="0" applyFont="1" applyBorder="1" applyAlignment="1">
      <alignment horizontal="center" vertical="center"/>
    </xf>
    <xf numFmtId="41" fontId="10" fillId="0" borderId="6" xfId="0" applyNumberFormat="1" applyFont="1" applyBorder="1" applyAlignment="1">
      <alignment horizontal="center" vertical="center"/>
    </xf>
    <xf numFmtId="164" fontId="10" fillId="0" borderId="6" xfId="0" applyNumberFormat="1" applyFont="1" applyBorder="1" applyAlignment="1">
      <alignment horizontal="center" vertical="center"/>
    </xf>
    <xf numFmtId="0" fontId="10" fillId="0" borderId="10" xfId="0" applyFont="1" applyBorder="1"/>
    <xf numFmtId="0" fontId="10" fillId="0" borderId="10" xfId="0" applyFont="1" applyBorder="1" applyAlignment="1">
      <alignment wrapText="1"/>
    </xf>
    <xf numFmtId="0" fontId="10" fillId="0" borderId="10" xfId="0" applyFont="1" applyBorder="1" applyAlignment="1">
      <alignment horizontal="center" vertical="center"/>
    </xf>
    <xf numFmtId="0" fontId="10" fillId="0" borderId="0" xfId="0" applyFont="1" applyAlignment="1">
      <alignment horizontal="center" vertical="center"/>
    </xf>
    <xf numFmtId="41" fontId="10" fillId="0" borderId="0" xfId="1" applyNumberFormat="1" applyFont="1" applyBorder="1"/>
    <xf numFmtId="41" fontId="10" fillId="0" borderId="0" xfId="1" applyNumberFormat="1" applyFont="1" applyFill="1" applyAlignment="1">
      <alignment horizontal="left" indent="1"/>
    </xf>
    <xf numFmtId="0" fontId="10" fillId="0" borderId="0" xfId="0" quotePrefix="1" applyFont="1" applyAlignment="1">
      <alignment vertical="center"/>
    </xf>
    <xf numFmtId="0" fontId="11" fillId="0" borderId="0" xfId="0" applyFont="1" applyAlignment="1">
      <alignment horizontal="right"/>
    </xf>
    <xf numFmtId="0" fontId="11" fillId="0" borderId="6" xfId="0" applyFont="1" applyBorder="1" applyAlignment="1">
      <alignment horizontal="center" vertical="center"/>
    </xf>
    <xf numFmtId="0" fontId="10" fillId="0" borderId="10" xfId="0" applyFont="1" applyBorder="1" applyAlignment="1">
      <alignment horizontal="left" wrapText="1"/>
    </xf>
    <xf numFmtId="9" fontId="10" fillId="0" borderId="0" xfId="2" applyFont="1" applyBorder="1"/>
    <xf numFmtId="17" fontId="10" fillId="0" borderId="0" xfId="0" quotePrefix="1" applyNumberFormat="1" applyFont="1"/>
    <xf numFmtId="17" fontId="10" fillId="0" borderId="0" xfId="0" quotePrefix="1" applyNumberFormat="1" applyFont="1" applyAlignment="1">
      <alignment horizontal="left"/>
    </xf>
    <xf numFmtId="164" fontId="10" fillId="0" borderId="10" xfId="1" applyNumberFormat="1" applyFont="1" applyFill="1" applyBorder="1"/>
    <xf numFmtId="41" fontId="10" fillId="0" borderId="10" xfId="0" applyNumberFormat="1" applyFont="1" applyBorder="1"/>
    <xf numFmtId="0" fontId="10" fillId="0" borderId="0" xfId="0" applyFont="1" applyAlignment="1">
      <alignment horizontal="right"/>
    </xf>
    <xf numFmtId="3" fontId="11" fillId="0" borderId="0" xfId="0" applyNumberFormat="1" applyFont="1" applyBorder="1"/>
    <xf numFmtId="41" fontId="10" fillId="0" borderId="0" xfId="0" applyNumberFormat="1" applyFont="1" applyBorder="1"/>
    <xf numFmtId="0" fontId="10" fillId="0" borderId="0" xfId="0" applyFont="1" applyBorder="1"/>
    <xf numFmtId="168" fontId="10" fillId="0" borderId="0" xfId="0" applyNumberFormat="1" applyFont="1" applyBorder="1"/>
    <xf numFmtId="41" fontId="10" fillId="0" borderId="0" xfId="0" applyNumberFormat="1" applyFont="1" applyAlignment="1">
      <alignment wrapText="1"/>
    </xf>
    <xf numFmtId="0" fontId="10" fillId="2" borderId="0" xfId="0" applyFont="1" applyFill="1" applyAlignment="1">
      <alignment horizontal="center" wrapText="1"/>
    </xf>
    <xf numFmtId="0" fontId="0" fillId="0" borderId="0" xfId="0" applyAlignment="1">
      <alignment horizontal="center"/>
    </xf>
    <xf numFmtId="6" fontId="0" fillId="0" borderId="10" xfId="0" quotePrefix="1" applyNumberFormat="1" applyBorder="1" applyAlignment="1">
      <alignment horizontal="center"/>
    </xf>
    <xf numFmtId="0" fontId="0" fillId="0" borderId="0" xfId="0" applyAlignment="1">
      <alignment vertical="center"/>
    </xf>
    <xf numFmtId="5" fontId="0" fillId="0" borderId="0" xfId="0" applyNumberFormat="1"/>
    <xf numFmtId="0" fontId="0" fillId="0" borderId="0" xfId="0" applyAlignment="1">
      <alignment horizontal="right" vertical="center"/>
    </xf>
    <xf numFmtId="0" fontId="0" fillId="3" borderId="0" xfId="0" applyFill="1" applyAlignment="1">
      <alignment horizontal="right"/>
    </xf>
    <xf numFmtId="0" fontId="0" fillId="3" borderId="0" xfId="0" applyFill="1"/>
    <xf numFmtId="5" fontId="0" fillId="3" borderId="0" xfId="0" applyNumberFormat="1" applyFill="1"/>
    <xf numFmtId="0" fontId="0" fillId="0" borderId="0" xfId="0" applyAlignment="1">
      <alignment horizontal="right"/>
    </xf>
    <xf numFmtId="0" fontId="0" fillId="0" borderId="0" xfId="0" applyAlignment="1">
      <alignment horizontal="left" vertical="center"/>
    </xf>
    <xf numFmtId="0" fontId="0" fillId="0" borderId="0" xfId="0" applyAlignment="1">
      <alignment wrapText="1"/>
    </xf>
    <xf numFmtId="0" fontId="0" fillId="0" borderId="0" xfId="0"/>
    <xf numFmtId="41" fontId="0" fillId="0" borderId="0" xfId="0" applyNumberFormat="1"/>
    <xf numFmtId="0" fontId="0" fillId="0" borderId="0" xfId="0" applyAlignment="1">
      <alignment horizontal="left"/>
    </xf>
    <xf numFmtId="0" fontId="0" fillId="0" borderId="10" xfId="0" applyBorder="1" applyAlignment="1">
      <alignment horizontal="center"/>
    </xf>
    <xf numFmtId="169" fontId="0" fillId="0" borderId="0" xfId="0" applyNumberFormat="1"/>
    <xf numFmtId="0" fontId="0" fillId="0" borderId="0" xfId="0" applyAlignment="1">
      <alignment horizontal="left"/>
    </xf>
    <xf numFmtId="170" fontId="0" fillId="0" borderId="0" xfId="0" applyNumberFormat="1"/>
  </cellXfs>
  <cellStyles count="5">
    <cellStyle name="Comma" xfId="1" builtinId="3"/>
    <cellStyle name="Hyperlink" xfId="3" builtinId="8"/>
    <cellStyle name="Normal" xfId="0" builtinId="0"/>
    <cellStyle name="Normal 10" xfId="4" xr:uid="{EB645107-51EF-437C-9D12-683E9888981C}"/>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customXml" Target="../customXml/item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calcChain" Target="calcChain.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airfield15\RevDesign\2018%20E-CREDIT%20Filing\E-CREDIT.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airfield15\RevDesign\Documents%20and%20Settings\rzm1.PGE\Local%20Settings\Temporary%20Internet%20Files\OLK84\RRQ_Input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Planning\Monthly%20Risk%20Reporting\2003-10-31\Dispatch%20Results\PGE%201%20Ref.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lims.sce.com/CLOSING%20DOCUMENTS/2009%20Spreadsheets/2009%20CLOSINGS/MBA/12%20-%20December/Adjustments/MBA%20Model%202009v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ww.caiso.com/Documents/2013ResourceAdequacyPlanTemplat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RA%20Compliance\RA%20Compliance%20Filings\2012%20Month-Ahead%20RA%20Compliance%20Filing\2012-08%20MA%20August%202012\CONFIDENTIAL%20-%20SCE%20RA%20Filing%20Month%20Ahead%20(August%20201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ww.caiso.com/Documents/NQC%20Requests/59210/2014-02_Batch_2013NetQualifyingCapacityRequestForm_updated_cm.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Affordability%20OIR%20Selected%20Data%20Tab%20Onl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lims.sce.com/WINDOWS/TEMP/97RECBA.XLW"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o2nwas01\vol1\CapRec&amp;PropVal\TAX%20GROUP\TAX%20BUDGETS\2003%20TAX%20DEPR%20BUDGET\ASSET%20REV%20GL%201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lims.sce.com/windows/TEMP/Model%20Supporting%20November%205%202001%20Rev%20Req.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J:\Compliance\Monthly%20Energy%20Contracts%20Report\2014-08-August\Archive\SCE_RPS_Database_Monthly_Data_Submittal_File_2014-08-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caiso.com/Documents/NQC%20Requests/60yyy/2014-02_Batch_2013NetQualifyingCapacityRequestForm_updated_cm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airfield15\RevDesign\WINNT\Temporary%20Internet%20Files\OLK8E\2005\0305\CP_03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airfield15\RevDesign\Users\cuad\Documents\2017%20ERRA%20Forecast\CRS%20Working%20File.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sifiapp612\iso\Manage%20Reliability%20Requirements\ZNQC\2014\NQC%20Requests\57913\NQC%20-%20January%202014%20Batch%20(c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calation Rates"/>
      <sheetName val="2016 Rates"/>
      <sheetName val="2017 Rates"/>
      <sheetName val="2018 Rates"/>
    </sheetNames>
    <sheetDataSet>
      <sheetData sheetId="0">
        <row r="4">
          <cell r="B4">
            <v>2.7900000000000001E-2</v>
          </cell>
        </row>
        <row r="6">
          <cell r="B6">
            <v>2.4E-2</v>
          </cell>
        </row>
      </sheetData>
      <sheetData sheetId="1"/>
      <sheetData sheetId="2"/>
      <sheetData sheetId="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Table 2"/>
      <sheetName val="FERC Jurisdictional "/>
      <sheetName val="AET WP"/>
    </sheetNames>
    <sheetDataSet>
      <sheetData sheetId="0" refreshError="1"/>
      <sheetData sheetId="1" refreshError="1">
        <row r="115">
          <cell r="B115">
            <v>-7020171.7268641442</v>
          </cell>
        </row>
        <row r="121">
          <cell r="B121">
            <v>35584392</v>
          </cell>
        </row>
      </sheetData>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Output"/>
      <sheetName val="Contract Summary"/>
      <sheetName val="Summary Data"/>
      <sheetName val="Offer Value - Monthly Data"/>
      <sheetName val="Offer Value - Quarterly Data"/>
      <sheetName val="Offer Value - Annual Data"/>
      <sheetName val="NOTES"/>
      <sheetName val="Summary"/>
      <sheetName val="PGE 1 Ref"/>
    </sheetNames>
    <sheetDataSet>
      <sheetData sheetId="0">
        <row r="15">
          <cell r="F15">
            <v>37712</v>
          </cell>
        </row>
        <row r="16">
          <cell r="F16">
            <v>39447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Mohave BA Summary (INPUT SHEET)"/>
      <sheetName val="MBA"/>
      <sheetName val="DATABASE"/>
      <sheetName val="Net Plant"/>
      <sheetName val="Deferred Taxes - BA"/>
      <sheetName val="Rate Base - BA Jan 09"/>
      <sheetName val="O&amp;M rec'd"/>
      <sheetName val="Revised Def Taxes"/>
      <sheetName val="M&amp;S"/>
      <sheetName val="PROP TAX"/>
      <sheetName val="MACRO1.XLM"/>
      <sheetName val="Notes"/>
    </sheetNames>
    <sheetDataSet>
      <sheetData sheetId="0" refreshError="1"/>
      <sheetData sheetId="1" refreshError="1"/>
      <sheetData sheetId="2">
        <row r="2">
          <cell r="B2" t="str">
            <v>SOUTHERN CALIFORNIA EDISON COMPANY</v>
          </cell>
        </row>
      </sheetData>
      <sheetData sheetId="3">
        <row r="1">
          <cell r="A1" t="str">
            <v>Line</v>
          </cell>
        </row>
      </sheetData>
      <sheetData sheetId="4" refreshError="1"/>
      <sheetData sheetId="5" refreshError="1"/>
      <sheetData sheetId="6" refreshError="1"/>
      <sheetData sheetId="7" refreshError="1"/>
      <sheetData sheetId="8" refreshError="1"/>
      <sheetData sheetId="9" refreshError="1"/>
      <sheetData sheetId="10" refreshError="1"/>
      <sheetData sheetId="11">
        <row r="1">
          <cell r="A1" t="str">
            <v>Record1 (c)</v>
          </cell>
        </row>
        <row r="17">
          <cell r="A17" t="str">
            <v>Record2 (s)</v>
          </cell>
        </row>
      </sheetData>
      <sheetData sheetId="1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min Info"/>
      <sheetName val="Resources"/>
      <sheetName val="Other"/>
      <sheetName val="Lists"/>
      <sheetName val="Sheet1"/>
      <sheetName val="Flexible RA Capacity"/>
      <sheetName val="PRM For Annual RA"/>
      <sheetName val="RA Capacity"/>
    </sheetNames>
    <sheetDataSet>
      <sheetData sheetId="0"/>
      <sheetData sheetId="1"/>
      <sheetData sheetId="2"/>
      <sheetData sheetId="3">
        <row r="6">
          <cell r="A6" t="str">
            <v>D</v>
          </cell>
        </row>
        <row r="7">
          <cell r="A7" t="str">
            <v>S</v>
          </cell>
        </row>
        <row r="8">
          <cell r="A8" t="str">
            <v>N</v>
          </cell>
        </row>
      </sheetData>
      <sheetData sheetId="4"/>
      <sheetData sheetId="5"/>
      <sheetData sheetId="6" refreshError="1"/>
      <sheetData sheetId="7"/>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structions"/>
      <sheetName val="LSE Allocations"/>
      <sheetName val="ID and Local Area"/>
      <sheetName val="Summary Year Ahead"/>
      <sheetName val="Summary Month Ahead"/>
      <sheetName val="I_Phys_Res_Import_RA_Res"/>
      <sheetName val="II_DWR_Contracts"/>
      <sheetName val="III_Construc"/>
      <sheetName val="Demand Response"/>
      <sheetName val="Sheet1"/>
      <sheetName val="Sheet2"/>
      <sheetName val="Sheet3"/>
    </sheetNames>
    <sheetDataSet>
      <sheetData sheetId="0"/>
      <sheetData sheetId="1"/>
      <sheetData sheetId="2"/>
      <sheetData sheetId="3">
        <row r="4">
          <cell r="A4" t="str">
            <v>ADLIN_1_UNITS</v>
          </cell>
        </row>
        <row r="5">
          <cell r="A5" t="str">
            <v>AGRICO_6_PL3N5</v>
          </cell>
        </row>
        <row r="6">
          <cell r="A6" t="str">
            <v>AGRICO_7_UNIT</v>
          </cell>
        </row>
        <row r="7">
          <cell r="A7" t="str">
            <v>ALAMIT_7_UNIT 1</v>
          </cell>
        </row>
        <row r="8">
          <cell r="A8" t="str">
            <v>ALAMIT_7_UNIT 2</v>
          </cell>
        </row>
        <row r="9">
          <cell r="A9" t="str">
            <v>ALAMIT_7_UNIT 3</v>
          </cell>
        </row>
        <row r="10">
          <cell r="A10" t="str">
            <v>ALAMIT_7_UNIT 4</v>
          </cell>
        </row>
        <row r="11">
          <cell r="A11" t="str">
            <v>ALAMIT_7_UNIT 5</v>
          </cell>
        </row>
        <row r="12">
          <cell r="A12" t="str">
            <v>ALAMIT_7_UNIT 6</v>
          </cell>
        </row>
        <row r="13">
          <cell r="A13" t="str">
            <v>ALAMO_6_UNIT</v>
          </cell>
        </row>
        <row r="14">
          <cell r="A14" t="str">
            <v>ALMEGT_1_UNIT 1</v>
          </cell>
        </row>
        <row r="15">
          <cell r="A15" t="str">
            <v>ALMEGT_1_UNIT 2</v>
          </cell>
        </row>
        <row r="16">
          <cell r="A16" t="str">
            <v>ALTA4A_2_CPCW1</v>
          </cell>
        </row>
        <row r="17">
          <cell r="A17" t="str">
            <v>ALTA4B_2_CPCW2</v>
          </cell>
        </row>
        <row r="18">
          <cell r="A18" t="str">
            <v>ALTA4B_2_CPCW3</v>
          </cell>
        </row>
        <row r="19">
          <cell r="A19" t="str">
            <v>ALTA3A_2_CPCE4</v>
          </cell>
        </row>
        <row r="20">
          <cell r="A20" t="str">
            <v>ALTA3A_2_CPCE5</v>
          </cell>
        </row>
        <row r="21">
          <cell r="A21" t="str">
            <v>ALTMID_2_UNIT 1</v>
          </cell>
        </row>
        <row r="22">
          <cell r="A22" t="str">
            <v>ANAHM_2_CANYN3</v>
          </cell>
        </row>
        <row r="23">
          <cell r="A23" t="str">
            <v>ANAHM_2_CANYN4</v>
          </cell>
        </row>
        <row r="24">
          <cell r="A24" t="str">
            <v>ANAHM_7_CT</v>
          </cell>
        </row>
        <row r="25">
          <cell r="A25" t="str">
            <v>ANTLPE_2_QF</v>
          </cell>
        </row>
        <row r="26">
          <cell r="A26" t="str">
            <v>ARCOGN_2_UNITS</v>
          </cell>
        </row>
        <row r="27">
          <cell r="A27" t="str">
            <v>BALCHS_7_UNIT 1</v>
          </cell>
        </row>
        <row r="28">
          <cell r="A28" t="str">
            <v>BALCHS_7_UNIT 2</v>
          </cell>
        </row>
        <row r="29">
          <cell r="A29" t="str">
            <v>BALCHS_7_UNIT 3</v>
          </cell>
        </row>
        <row r="30">
          <cell r="A30" t="str">
            <v>BANKPP_2_NSPIN</v>
          </cell>
        </row>
        <row r="31">
          <cell r="A31" t="str">
            <v>BARRE_2_QF</v>
          </cell>
        </row>
        <row r="32">
          <cell r="A32" t="str">
            <v>BARRE_6_PEAKER</v>
          </cell>
        </row>
        <row r="33">
          <cell r="A33" t="str">
            <v>BASICE_2_UNITS</v>
          </cell>
        </row>
        <row r="34">
          <cell r="A34" t="str">
            <v>BDGRCK_1_UNITS</v>
          </cell>
        </row>
        <row r="35">
          <cell r="A35" t="str">
            <v>BEARCN_2_UNITS</v>
          </cell>
        </row>
        <row r="36">
          <cell r="A36" t="str">
            <v>BEARDS_7_UNIT 1</v>
          </cell>
        </row>
        <row r="37">
          <cell r="A37" t="str">
            <v>BEARMT_1_UNIT</v>
          </cell>
        </row>
        <row r="38">
          <cell r="A38" t="str">
            <v>BELDEN_7_UNIT 1</v>
          </cell>
        </row>
        <row r="39">
          <cell r="A39" t="str">
            <v>BIGCRK_2_EXESWD</v>
          </cell>
        </row>
        <row r="40">
          <cell r="A40" t="str">
            <v>BIOMAS_1_UNIT 1</v>
          </cell>
        </row>
        <row r="41">
          <cell r="A41" t="str">
            <v>BISHOP_1_ALAMO</v>
          </cell>
        </row>
        <row r="42">
          <cell r="A42" t="str">
            <v>BISHOP_1_UNITS</v>
          </cell>
        </row>
        <row r="43">
          <cell r="A43" t="str">
            <v>BLACK_7_UNIT 1</v>
          </cell>
        </row>
        <row r="44">
          <cell r="A44" t="str">
            <v>BLACK_7_UNIT 2</v>
          </cell>
        </row>
        <row r="45">
          <cell r="A45" t="str">
            <v>BLCKBT_2_STONEY</v>
          </cell>
        </row>
        <row r="46">
          <cell r="A46" t="str">
            <v>BLHVN_7_MENLOP</v>
          </cell>
        </row>
        <row r="47">
          <cell r="A47" t="str">
            <v>BLM_2_UNITS</v>
          </cell>
        </row>
        <row r="48">
          <cell r="A48" t="str">
            <v>BLULKE_6_BLUELK</v>
          </cell>
        </row>
        <row r="49">
          <cell r="A49" t="str">
            <v>BLYTHE_1_SOLAR1</v>
          </cell>
        </row>
        <row r="50">
          <cell r="A50" t="str">
            <v>BNNIEN_7_ALTAPH</v>
          </cell>
        </row>
        <row r="51">
          <cell r="A51" t="str">
            <v>BOGUE_1_UNITA1</v>
          </cell>
        </row>
        <row r="52">
          <cell r="A52" t="str">
            <v>BORDEN_2_QF</v>
          </cell>
        </row>
        <row r="53">
          <cell r="A53" t="str">
            <v>BORDER_6_UNITA1</v>
          </cell>
        </row>
        <row r="54">
          <cell r="A54" t="str">
            <v>BOWMN_6_UNIT</v>
          </cell>
        </row>
        <row r="55">
          <cell r="A55" t="str">
            <v>BRDGVL_7_BAKER</v>
          </cell>
        </row>
        <row r="56">
          <cell r="A56" t="str">
            <v>BRDSLD_2_HIWIND</v>
          </cell>
        </row>
        <row r="57">
          <cell r="A57" t="str">
            <v>BRDSLD_2_MTZUMA</v>
          </cell>
        </row>
        <row r="58">
          <cell r="A58" t="str">
            <v>BRDSLD_2_SHILO1</v>
          </cell>
        </row>
        <row r="59">
          <cell r="A59" t="str">
            <v>BRDSLD_2_SHILO2</v>
          </cell>
        </row>
        <row r="60">
          <cell r="A60" t="str">
            <v>BRDWAY_7_UNIT 3</v>
          </cell>
        </row>
        <row r="61">
          <cell r="A61" t="str">
            <v>BUCKBL_2_PL1X3</v>
          </cell>
        </row>
        <row r="62">
          <cell r="A62" t="str">
            <v>BUCKCK_7_OAKFLT</v>
          </cell>
        </row>
        <row r="63">
          <cell r="A63" t="str">
            <v>BUCKCK_7_PL1X2</v>
          </cell>
        </row>
        <row r="64">
          <cell r="A64" t="str">
            <v>BUCKWD_7_WINTCV</v>
          </cell>
        </row>
        <row r="65">
          <cell r="A65" t="str">
            <v>BULLRD_7_SAGNES</v>
          </cell>
        </row>
        <row r="66">
          <cell r="A66" t="str">
            <v>BURNYF_2_UNIT 1</v>
          </cell>
        </row>
        <row r="67">
          <cell r="A67" t="str">
            <v>BUTTVL_7_UNIT 1</v>
          </cell>
        </row>
        <row r="68">
          <cell r="A68" t="str">
            <v>CABZON_1_WINDA1</v>
          </cell>
        </row>
        <row r="69">
          <cell r="A69" t="str">
            <v>CALGEN_1_UNITS</v>
          </cell>
        </row>
        <row r="70">
          <cell r="A70" t="str">
            <v>CALPIN_1_AGNEW</v>
          </cell>
        </row>
        <row r="71">
          <cell r="A71" t="str">
            <v>CAPMAD_1_UNIT 1</v>
          </cell>
        </row>
        <row r="72">
          <cell r="A72" t="str">
            <v>CARBOU_7_PL2X3</v>
          </cell>
        </row>
        <row r="73">
          <cell r="A73" t="str">
            <v>CARBOU_7_PL4X5</v>
          </cell>
        </row>
        <row r="74">
          <cell r="A74" t="str">
            <v>CARBOU_7_UNIT 1</v>
          </cell>
        </row>
        <row r="75">
          <cell r="A75" t="str">
            <v>CARDCG_1_UNITS</v>
          </cell>
        </row>
        <row r="76">
          <cell r="A76" t="str">
            <v>CBRLLO_6_PLSTP1</v>
          </cell>
        </row>
        <row r="77">
          <cell r="A77" t="str">
            <v>CCRITA_7_RPPCHF</v>
          </cell>
        </row>
        <row r="78">
          <cell r="A78" t="str">
            <v>CDWR07_2_GEN</v>
          </cell>
        </row>
        <row r="79">
          <cell r="A79" t="str">
            <v>CEDRCK_6_UNIT</v>
          </cell>
        </row>
        <row r="80">
          <cell r="A80" t="str">
            <v>CENTER_2_QF</v>
          </cell>
        </row>
        <row r="81">
          <cell r="A81" t="str">
            <v>CENTER_2_RHONDO</v>
          </cell>
        </row>
        <row r="82">
          <cell r="A82" t="str">
            <v>CENTER_6_PEAKER</v>
          </cell>
        </row>
        <row r="83">
          <cell r="A83" t="str">
            <v>CENTRY_6_PL1X4</v>
          </cell>
        </row>
        <row r="84">
          <cell r="A84" t="str">
            <v>CHALK_1_UNIT</v>
          </cell>
        </row>
        <row r="85">
          <cell r="A85" t="str">
            <v>CHEVCD_6_UNIT</v>
          </cell>
        </row>
        <row r="86">
          <cell r="A86" t="str">
            <v>CHEVCO_6_UNIT 1</v>
          </cell>
        </row>
        <row r="87">
          <cell r="A87" t="str">
            <v>CHEVCO_6_UNIT 2</v>
          </cell>
        </row>
        <row r="88">
          <cell r="A88" t="str">
            <v>CHEVCY_1_UNIT</v>
          </cell>
        </row>
        <row r="89">
          <cell r="A89" t="str">
            <v>CHEVMN_2_UNITS</v>
          </cell>
        </row>
        <row r="90">
          <cell r="A90" t="str">
            <v>CHICPK_7_UNIT 1</v>
          </cell>
        </row>
        <row r="91">
          <cell r="A91" t="str">
            <v>CHILLS_1_SYCENG</v>
          </cell>
        </row>
        <row r="92">
          <cell r="A92" t="str">
            <v>CHILLS_7_UNITA1</v>
          </cell>
        </row>
        <row r="93">
          <cell r="A93" t="str">
            <v>CHINO_2_QF</v>
          </cell>
        </row>
        <row r="94">
          <cell r="A94" t="str">
            <v>CHINO_2_SOLAR</v>
          </cell>
        </row>
        <row r="95">
          <cell r="A95" t="str">
            <v>CHINO_6_CIMGEN</v>
          </cell>
        </row>
        <row r="96">
          <cell r="A96" t="str">
            <v>CHINO_6_SMPPAP</v>
          </cell>
        </row>
        <row r="97">
          <cell r="A97" t="str">
            <v>CHINO_7_MILIKN</v>
          </cell>
        </row>
        <row r="98">
          <cell r="A98" t="str">
            <v>CHWCHL_1_BIOMAS</v>
          </cell>
        </row>
        <row r="99">
          <cell r="A99" t="str">
            <v>CHWCHL_1_UNIT</v>
          </cell>
        </row>
        <row r="100">
          <cell r="A100" t="str">
            <v>CLOVER_2_UNIT</v>
          </cell>
        </row>
        <row r="101">
          <cell r="A101" t="str">
            <v>CLRKRD_6_COALCN</v>
          </cell>
        </row>
        <row r="102">
          <cell r="A102" t="str">
            <v>CLRKRD_6_LIMESD</v>
          </cell>
        </row>
        <row r="103">
          <cell r="A103" t="str">
            <v>CLRMTK_1_QF</v>
          </cell>
        </row>
        <row r="104">
          <cell r="A104" t="str">
            <v>CNTRVL_6_UNIT</v>
          </cell>
        </row>
        <row r="105">
          <cell r="A105" t="str">
            <v>COCOPP_7_UNIT 6</v>
          </cell>
        </row>
        <row r="106">
          <cell r="A106" t="str">
            <v>COCOPP_7_UNIT 7</v>
          </cell>
        </row>
        <row r="107">
          <cell r="A107" t="str">
            <v>COLEMN_2_UNIT</v>
          </cell>
        </row>
        <row r="108">
          <cell r="A108" t="str">
            <v>COLGA1_6_SHELLW</v>
          </cell>
        </row>
        <row r="109">
          <cell r="A109" t="str">
            <v>COLGAT_7_UNIT 1</v>
          </cell>
        </row>
        <row r="110">
          <cell r="A110" t="str">
            <v>COLGAT_7_UNIT 2</v>
          </cell>
        </row>
        <row r="111">
          <cell r="A111" t="str">
            <v>COLPIN_6_COLLNS</v>
          </cell>
        </row>
        <row r="112">
          <cell r="A112" t="str">
            <v>COLTON_6_AGUAM1</v>
          </cell>
        </row>
        <row r="113">
          <cell r="A113" t="str">
            <v>COLUSA_2_PL1X3</v>
          </cell>
        </row>
        <row r="114">
          <cell r="A114" t="str">
            <v>COLVIL_7_PL1X2</v>
          </cell>
        </row>
        <row r="115">
          <cell r="A115" t="str">
            <v>CONTAN_1_UNIT</v>
          </cell>
        </row>
        <row r="116">
          <cell r="A116" t="str">
            <v>CONTRL_1_LUNDY</v>
          </cell>
        </row>
        <row r="117">
          <cell r="A117" t="str">
            <v>CONTRL_1_OXBOW</v>
          </cell>
        </row>
        <row r="118">
          <cell r="A118" t="str">
            <v>CONTRL_1_POOLE</v>
          </cell>
        </row>
        <row r="119">
          <cell r="A119" t="str">
            <v>CONTRL_1_QF</v>
          </cell>
        </row>
        <row r="120">
          <cell r="A120" t="str">
            <v>CONTRL_1_RUSHCK</v>
          </cell>
        </row>
        <row r="121">
          <cell r="A121" t="str">
            <v>COPMTN_2_SOLAR1</v>
          </cell>
        </row>
        <row r="122">
          <cell r="A122" t="str">
            <v>CORONS_6_CLRWTR</v>
          </cell>
        </row>
        <row r="123">
          <cell r="A123" t="str">
            <v>COTTLE_2_FRNKNH</v>
          </cell>
        </row>
        <row r="124">
          <cell r="A124" t="str">
            <v>COVERD_2_QFUNTS</v>
          </cell>
        </row>
        <row r="125">
          <cell r="A125" t="str">
            <v>COWCRK_2_UNIT</v>
          </cell>
        </row>
        <row r="126">
          <cell r="A126" t="str">
            <v>CPSTNO_7_PRMADS</v>
          </cell>
        </row>
        <row r="127">
          <cell r="A127" t="str">
            <v>CRESSY_1_PARKER</v>
          </cell>
        </row>
        <row r="128">
          <cell r="A128" t="str">
            <v>CRESTA_7_PL1X2</v>
          </cell>
        </row>
        <row r="129">
          <cell r="A129" t="str">
            <v>CRNEVL_6_CRNVA</v>
          </cell>
        </row>
        <row r="130">
          <cell r="A130" t="str">
            <v>CRNEVL_6_SJQN 2</v>
          </cell>
        </row>
        <row r="131">
          <cell r="A131" t="str">
            <v>CRNEVL_6_SJQN 3</v>
          </cell>
        </row>
        <row r="132">
          <cell r="A132" t="str">
            <v>CROKET_7_UNIT</v>
          </cell>
        </row>
        <row r="133">
          <cell r="A133" t="str">
            <v>CRSTWD_6_KUMYAY</v>
          </cell>
        </row>
        <row r="134">
          <cell r="A134" t="str">
            <v>CSCCOG_1_UNIT 1</v>
          </cell>
        </row>
        <row r="135">
          <cell r="A135" t="str">
            <v>CSCGNR_1_UNIT 1</v>
          </cell>
        </row>
        <row r="136">
          <cell r="A136" t="str">
            <v>CSCGNR_1_UNIT 2</v>
          </cell>
        </row>
        <row r="137">
          <cell r="A137" t="str">
            <v>CSTRVL_7_PL1X2</v>
          </cell>
        </row>
        <row r="138">
          <cell r="A138" t="str">
            <v>CSTRVL_7_QFUNTS</v>
          </cell>
        </row>
        <row r="139">
          <cell r="A139" t="str">
            <v>CTNWDP_1_QF</v>
          </cell>
        </row>
        <row r="140">
          <cell r="A140" t="str">
            <v>CURIS_1_QF</v>
          </cell>
        </row>
        <row r="141">
          <cell r="A141" t="str">
            <v>CWATER_7_UNIT 1</v>
          </cell>
        </row>
        <row r="142">
          <cell r="A142" t="str">
            <v>CWATER_7_UNIT 2</v>
          </cell>
        </row>
        <row r="143">
          <cell r="A143" t="str">
            <v>CWATER_7_UNIT 3</v>
          </cell>
        </row>
        <row r="144">
          <cell r="A144" t="str">
            <v>CWATER_7_UNIT 4</v>
          </cell>
        </row>
        <row r="145">
          <cell r="A145" t="str">
            <v>DAVIS_7_MNMETH</v>
          </cell>
        </row>
        <row r="146">
          <cell r="A146" t="str">
            <v>DEADCK_1_UNIT</v>
          </cell>
        </row>
        <row r="147">
          <cell r="A147" t="str">
            <v>DEERCR_6_UNIT 1</v>
          </cell>
        </row>
        <row r="148">
          <cell r="A148" t="str">
            <v>DELTA_2_PL1X4</v>
          </cell>
        </row>
        <row r="149">
          <cell r="A149" t="str">
            <v>DEVERS_1_QF</v>
          </cell>
        </row>
        <row r="150">
          <cell r="A150" t="str">
            <v>DEXZEL_1_UNIT</v>
          </cell>
        </row>
        <row r="151">
          <cell r="A151" t="str">
            <v>DIABLO_7_UNIT 1</v>
          </cell>
        </row>
        <row r="152">
          <cell r="A152" t="str">
            <v>DIABLO_7_UNIT 2</v>
          </cell>
        </row>
        <row r="153">
          <cell r="A153" t="str">
            <v>DINUBA_6_UNIT</v>
          </cell>
        </row>
        <row r="154">
          <cell r="A154" t="str">
            <v>DISCOV_1_CHEVRN</v>
          </cell>
        </row>
        <row r="155">
          <cell r="A155" t="str">
            <v>DIVSON_6_NSQF</v>
          </cell>
        </row>
        <row r="156">
          <cell r="A156" t="str">
            <v>DMDVLY_1_UNITS</v>
          </cell>
        </row>
        <row r="157">
          <cell r="A157" t="str">
            <v>DONNLS_7_UNIT</v>
          </cell>
        </row>
        <row r="158">
          <cell r="A158" t="str">
            <v>DOSMGO_2_NSPIN</v>
          </cell>
        </row>
        <row r="159">
          <cell r="A159" t="str">
            <v>DOUBLC_1_UNITS</v>
          </cell>
        </row>
        <row r="160">
          <cell r="A160" t="str">
            <v>DREWS_6_PL1X4</v>
          </cell>
        </row>
        <row r="161">
          <cell r="A161" t="str">
            <v>DRUM_7_PL1X2</v>
          </cell>
        </row>
        <row r="162">
          <cell r="A162" t="str">
            <v>DRUM_7_PL3X4</v>
          </cell>
        </row>
        <row r="163">
          <cell r="A163" t="str">
            <v>DRUM_7_UNIT 5</v>
          </cell>
        </row>
        <row r="164">
          <cell r="A164" t="str">
            <v>DSABLA_7_UNIT</v>
          </cell>
        </row>
        <row r="165">
          <cell r="A165" t="str">
            <v>DUANE_1_PL1X3</v>
          </cell>
        </row>
        <row r="166">
          <cell r="A166" t="str">
            <v>DUTCH1_7_UNIT 1</v>
          </cell>
        </row>
        <row r="167">
          <cell r="A167" t="str">
            <v>DUTCH2_7_UNIT 1</v>
          </cell>
        </row>
        <row r="168">
          <cell r="A168" t="str">
            <v>DVLCYN_1_UNITS</v>
          </cell>
        </row>
        <row r="169">
          <cell r="A169" t="str">
            <v>EASTWD_7_UNIT</v>
          </cell>
        </row>
        <row r="170">
          <cell r="A170" t="str">
            <v>EDMONS_2_NSPIN</v>
          </cell>
        </row>
        <row r="171">
          <cell r="A171" t="str">
            <v>EGATE_7_NOCITY</v>
          </cell>
        </row>
        <row r="172">
          <cell r="A172" t="str">
            <v>ELCAJN_6_LM6K</v>
          </cell>
        </row>
        <row r="173">
          <cell r="A173" t="str">
            <v>ELCAJN_6_UNITA1</v>
          </cell>
        </row>
        <row r="174">
          <cell r="A174" t="str">
            <v>ELCAJN_7_GT1</v>
          </cell>
        </row>
        <row r="175">
          <cell r="A175" t="str">
            <v>ELDORO_7_UNIT 1</v>
          </cell>
        </row>
        <row r="176">
          <cell r="A176" t="str">
            <v>ELDORO_7_UNIT 2</v>
          </cell>
        </row>
        <row r="177">
          <cell r="A177" t="str">
            <v>ELECTR_7_PL1X3</v>
          </cell>
        </row>
        <row r="178">
          <cell r="A178" t="str">
            <v>ELKCRK_6_STONYG</v>
          </cell>
        </row>
        <row r="179">
          <cell r="A179" t="str">
            <v>ELKHIL_2_PL1X3</v>
          </cell>
        </row>
        <row r="180">
          <cell r="A180" t="str">
            <v>ELLIS_2_QF</v>
          </cell>
        </row>
        <row r="181">
          <cell r="A181" t="str">
            <v>ELNIDP_6_BIOMAS</v>
          </cell>
        </row>
        <row r="182">
          <cell r="A182" t="str">
            <v>ELSEGN_7_UNIT 3</v>
          </cell>
        </row>
        <row r="183">
          <cell r="A183" t="str">
            <v>ELSEGN_7_UNIT 4</v>
          </cell>
        </row>
        <row r="184">
          <cell r="A184" t="str">
            <v>ENCINA_7_EA1</v>
          </cell>
        </row>
        <row r="185">
          <cell r="A185" t="str">
            <v>ENCINA_7_EA2</v>
          </cell>
        </row>
        <row r="186">
          <cell r="A186" t="str">
            <v>ENCINA_7_EA3</v>
          </cell>
        </row>
        <row r="187">
          <cell r="A187" t="str">
            <v>ENCINA_7_EA4</v>
          </cell>
        </row>
        <row r="188">
          <cell r="A188" t="str">
            <v>ENCINA_7_EA5</v>
          </cell>
        </row>
        <row r="189">
          <cell r="A189" t="str">
            <v>ENCINA_7_GT1</v>
          </cell>
        </row>
        <row r="190">
          <cell r="A190" t="str">
            <v>ESCNDO_6_PL1X2</v>
          </cell>
        </row>
        <row r="191">
          <cell r="A191" t="str">
            <v>ESCNDO_6_UNITB1</v>
          </cell>
        </row>
        <row r="192">
          <cell r="A192" t="str">
            <v>ESCO_6_GLMQF</v>
          </cell>
        </row>
        <row r="193">
          <cell r="A193" t="str">
            <v>ETIWND_2_FONTNA</v>
          </cell>
        </row>
        <row r="194">
          <cell r="A194" t="str">
            <v>ETIWND_2_QF</v>
          </cell>
        </row>
        <row r="195">
          <cell r="A195" t="str">
            <v>ETIWND_2_SOLAR</v>
          </cell>
        </row>
        <row r="196">
          <cell r="A196" t="str">
            <v>ETIWND_6_GRPLND</v>
          </cell>
        </row>
        <row r="197">
          <cell r="A197" t="str">
            <v>ETIWND_6_MWDETI</v>
          </cell>
        </row>
        <row r="198">
          <cell r="A198" t="str">
            <v>ETIWND_7_MIDVLY</v>
          </cell>
        </row>
        <row r="199">
          <cell r="A199" t="str">
            <v>ETIWND_7_UNIT 3</v>
          </cell>
        </row>
        <row r="200">
          <cell r="A200" t="str">
            <v>ETIWND_7_UNIT 4</v>
          </cell>
        </row>
        <row r="201">
          <cell r="A201" t="str">
            <v>EXCHEC_7_UNIT 1</v>
          </cell>
        </row>
        <row r="202">
          <cell r="A202" t="str">
            <v>FAIRHV_6_UNIT</v>
          </cell>
        </row>
        <row r="203">
          <cell r="A203" t="str">
            <v>FAYETT_1_UNIT</v>
          </cell>
        </row>
        <row r="204">
          <cell r="A204" t="str">
            <v>FELLOW_7_QFUNTS</v>
          </cell>
        </row>
        <row r="205">
          <cell r="A205" t="str">
            <v>FLOWD1_6_ALTPP1</v>
          </cell>
        </row>
        <row r="206">
          <cell r="A206" t="str">
            <v>FLOWD2_2_FPLWND</v>
          </cell>
        </row>
        <row r="207">
          <cell r="A207" t="str">
            <v>FLOWD2_2_UNIT 1</v>
          </cell>
        </row>
        <row r="208">
          <cell r="A208" t="str">
            <v>FMEADO_6_HELLHL</v>
          </cell>
        </row>
        <row r="209">
          <cell r="A209" t="str">
            <v>FMEADO_7_UNIT</v>
          </cell>
        </row>
        <row r="210">
          <cell r="A210" t="str">
            <v>FORBST_7_UNIT 1</v>
          </cell>
        </row>
        <row r="211">
          <cell r="A211" t="str">
            <v>FORKBU_6_UNIT</v>
          </cell>
        </row>
        <row r="212">
          <cell r="A212" t="str">
            <v>FRIANT_6_UNITS</v>
          </cell>
        </row>
        <row r="213">
          <cell r="A213" t="str">
            <v>FRITO_1_LAY</v>
          </cell>
        </row>
        <row r="214">
          <cell r="A214" t="str">
            <v>FTSWRD_7_QFUNTS</v>
          </cell>
        </row>
        <row r="215">
          <cell r="A215" t="str">
            <v>FULTON_1_QF</v>
          </cell>
        </row>
        <row r="216">
          <cell r="A216" t="str">
            <v>GALE_1_SEGS1</v>
          </cell>
        </row>
        <row r="217">
          <cell r="A217" t="str">
            <v>GARNET_1_UNITS</v>
          </cell>
        </row>
        <row r="218">
          <cell r="A218" t="str">
            <v>GARNET_1_WIND</v>
          </cell>
        </row>
        <row r="219">
          <cell r="A219" t="str">
            <v>GATES_6_PL1X2</v>
          </cell>
        </row>
        <row r="220">
          <cell r="A220" t="str">
            <v>GATWAY_2_PL1X3</v>
          </cell>
        </row>
        <row r="221">
          <cell r="A221" t="str">
            <v>GEYS11_7_UNIT11</v>
          </cell>
        </row>
        <row r="222">
          <cell r="A222" t="str">
            <v>GEYS12_7_UNIT12</v>
          </cell>
        </row>
        <row r="223">
          <cell r="A223" t="str">
            <v>GEYS13_7_UNIT13</v>
          </cell>
        </row>
        <row r="224">
          <cell r="A224" t="str">
            <v>GEYS14_7_UNIT14</v>
          </cell>
        </row>
        <row r="225">
          <cell r="A225" t="str">
            <v>GEYS16_7_UNIT16</v>
          </cell>
        </row>
        <row r="226">
          <cell r="A226" t="str">
            <v>GEYS17_2_BOTRCK</v>
          </cell>
        </row>
        <row r="227">
          <cell r="A227" t="str">
            <v>GEYS17_7_UNIT17</v>
          </cell>
        </row>
        <row r="228">
          <cell r="A228" t="str">
            <v>GEYS18_7_UNIT18</v>
          </cell>
        </row>
        <row r="229">
          <cell r="A229" t="str">
            <v>GEYS20_7_UNIT20</v>
          </cell>
        </row>
        <row r="230">
          <cell r="A230" t="str">
            <v>GILROY_1_UNIT</v>
          </cell>
        </row>
        <row r="231">
          <cell r="A231" t="str">
            <v>GILRPP_1_PL1X2</v>
          </cell>
        </row>
        <row r="232">
          <cell r="A232" t="str">
            <v>GILRPP_1_PL3X4</v>
          </cell>
        </row>
        <row r="233">
          <cell r="A233" t="str">
            <v>GLNARM_7_UNIT 1</v>
          </cell>
        </row>
        <row r="234">
          <cell r="A234" t="str">
            <v>GLNARM_7_UNIT 2</v>
          </cell>
        </row>
        <row r="235">
          <cell r="A235" t="str">
            <v>GLNARM_7_UNIT 3</v>
          </cell>
        </row>
        <row r="236">
          <cell r="A236" t="str">
            <v>GLNARM_7_UNIT 4</v>
          </cell>
        </row>
        <row r="237">
          <cell r="A237" t="str">
            <v>GOLDHL_1_QF</v>
          </cell>
        </row>
        <row r="238">
          <cell r="A238" t="str">
            <v>GOLETA_2_QF</v>
          </cell>
        </row>
        <row r="239">
          <cell r="A239" t="str">
            <v>GOLETA_6_ELLWOD</v>
          </cell>
        </row>
        <row r="240">
          <cell r="A240" t="str">
            <v>GOLETA_6_EXGEN</v>
          </cell>
        </row>
        <row r="241">
          <cell r="A241" t="str">
            <v>GOLETA_6_GAVOTA</v>
          </cell>
        </row>
        <row r="242">
          <cell r="A242" t="str">
            <v>GOLETA_6_TAJIGS</v>
          </cell>
        </row>
        <row r="243">
          <cell r="A243" t="str">
            <v>GRIZLY_1_UNIT 1</v>
          </cell>
        </row>
        <row r="244">
          <cell r="A244" t="str">
            <v>GRNLF1_1_UNITS</v>
          </cell>
        </row>
        <row r="245">
          <cell r="A245" t="str">
            <v>GRNLF2_1_UNIT</v>
          </cell>
        </row>
        <row r="246">
          <cell r="A246" t="str">
            <v>GRNVLY_7_SCLAND</v>
          </cell>
        </row>
        <row r="247">
          <cell r="A247" t="str">
            <v>GRZZLY_1_BERKLY</v>
          </cell>
        </row>
        <row r="248">
          <cell r="A248" t="str">
            <v>GWFPW1_6_UNIT</v>
          </cell>
        </row>
        <row r="249">
          <cell r="A249" t="str">
            <v>GWFPW2_1_UNIT 1</v>
          </cell>
        </row>
        <row r="250">
          <cell r="A250" t="str">
            <v>GWFPW3_1_UNIT 1</v>
          </cell>
        </row>
        <row r="251">
          <cell r="A251" t="str">
            <v>GWFPW4_6_UNIT 1</v>
          </cell>
        </row>
        <row r="252">
          <cell r="A252" t="str">
            <v>GWFPW5_6_UNIT 1</v>
          </cell>
        </row>
        <row r="253">
          <cell r="A253" t="str">
            <v>GWFPWR_1_UNITS</v>
          </cell>
        </row>
        <row r="254">
          <cell r="A254" t="str">
            <v>GWFPWR_6_UNIT</v>
          </cell>
        </row>
        <row r="255">
          <cell r="A255" t="str">
            <v>GYS5X6_7_UNITS</v>
          </cell>
        </row>
        <row r="256">
          <cell r="A256" t="str">
            <v>GYS7X8_7_UNITS</v>
          </cell>
        </row>
        <row r="257">
          <cell r="A257" t="str">
            <v>GYSRVL_7_WSPRNG</v>
          </cell>
        </row>
        <row r="258">
          <cell r="A258" t="str">
            <v>HAASPH_7_PL1X2</v>
          </cell>
        </row>
        <row r="259">
          <cell r="A259" t="str">
            <v>HALSEY_6_UNIT</v>
          </cell>
        </row>
        <row r="260">
          <cell r="A260" t="str">
            <v>HARBGN_7_UNITS</v>
          </cell>
        </row>
        <row r="261">
          <cell r="A261" t="str">
            <v>HATCR1_7_UNIT</v>
          </cell>
        </row>
        <row r="262">
          <cell r="A262" t="str">
            <v>HATCR2_7_UNIT</v>
          </cell>
        </row>
        <row r="263">
          <cell r="A263" t="str">
            <v>HATLOS_6_LSCRK</v>
          </cell>
        </row>
        <row r="264">
          <cell r="A264" t="str">
            <v>HATLOS_6_QFUNTS</v>
          </cell>
        </row>
        <row r="265">
          <cell r="A265" t="str">
            <v>HATRDG_2_WIND</v>
          </cell>
        </row>
        <row r="266">
          <cell r="A266" t="str">
            <v>HAYPRS_6_QFUNTS</v>
          </cell>
        </row>
        <row r="267">
          <cell r="A267" t="str">
            <v>HELMPG_7_UNIT 1</v>
          </cell>
        </row>
        <row r="268">
          <cell r="A268" t="str">
            <v>HELMPG_7_UNIT 2</v>
          </cell>
        </row>
        <row r="269">
          <cell r="A269" t="str">
            <v>HELMPG_7_UNIT 3</v>
          </cell>
        </row>
        <row r="270">
          <cell r="A270" t="str">
            <v>HENRTA_6_UNITA1</v>
          </cell>
        </row>
        <row r="271">
          <cell r="A271" t="str">
            <v>HENRTA_6_UNITA2</v>
          </cell>
        </row>
        <row r="272">
          <cell r="A272" t="str">
            <v>HICKS_7_GUADLP</v>
          </cell>
        </row>
        <row r="273">
          <cell r="A273" t="str">
            <v>HIDSRT_2_UNITS</v>
          </cell>
        </row>
        <row r="274">
          <cell r="A274" t="str">
            <v>HIGGNS_7_QFUNTS</v>
          </cell>
        </row>
        <row r="275">
          <cell r="A275" t="str">
            <v>HINSON_6_CARBGN</v>
          </cell>
        </row>
        <row r="276">
          <cell r="A276" t="str">
            <v>HINSON_6_LBECH1</v>
          </cell>
        </row>
        <row r="277">
          <cell r="A277" t="str">
            <v>HINSON_6_LBECH2</v>
          </cell>
        </row>
        <row r="278">
          <cell r="A278" t="str">
            <v>HINSON_6_LBECH3</v>
          </cell>
        </row>
        <row r="279">
          <cell r="A279" t="str">
            <v>HINSON_6_LBECH4</v>
          </cell>
        </row>
        <row r="280">
          <cell r="A280" t="str">
            <v>HINSON_6_SERRGN</v>
          </cell>
        </row>
        <row r="281">
          <cell r="A281" t="str">
            <v>HIWAY_7_ACANYN</v>
          </cell>
        </row>
        <row r="282">
          <cell r="A282" t="str">
            <v>HMLTBR_6_UNITS</v>
          </cell>
        </row>
        <row r="283">
          <cell r="A283" t="str">
            <v>HNTGBH_7_UNIT 1</v>
          </cell>
        </row>
        <row r="284">
          <cell r="A284" t="str">
            <v>HNTGBH_7_UNIT 2</v>
          </cell>
        </row>
        <row r="285">
          <cell r="A285" t="str">
            <v>HNTGBH_7_UNIT 3</v>
          </cell>
        </row>
        <row r="286">
          <cell r="A286" t="str">
            <v>HNTGBH_7_UNIT 4</v>
          </cell>
        </row>
        <row r="287">
          <cell r="A287" t="str">
            <v>HOLGAT_1_BORAX</v>
          </cell>
        </row>
        <row r="288">
          <cell r="A288" t="str">
            <v>HOLGAT_1_MOGEN</v>
          </cell>
        </row>
        <row r="289">
          <cell r="A289" t="str">
            <v>HUMBPP_1_UNITS3</v>
          </cell>
        </row>
        <row r="290">
          <cell r="A290" t="str">
            <v>HUMBPP_6_UNITS1</v>
          </cell>
        </row>
        <row r="291">
          <cell r="A291" t="str">
            <v>HUMBPP_6_UNITS2</v>
          </cell>
        </row>
        <row r="292">
          <cell r="A292" t="str">
            <v>HUMBSB_1_QF</v>
          </cell>
        </row>
        <row r="293">
          <cell r="A293" t="str">
            <v>HYTTHM_2_UNITS</v>
          </cell>
        </row>
        <row r="294">
          <cell r="A294" t="str">
            <v>IGNACO_1_QF</v>
          </cell>
        </row>
        <row r="295">
          <cell r="A295" t="str">
            <v>INDIGO_1_UNIT 1</v>
          </cell>
        </row>
        <row r="296">
          <cell r="A296" t="str">
            <v>INDIGO_1_UNIT 2</v>
          </cell>
        </row>
        <row r="297">
          <cell r="A297" t="str">
            <v>INDIGO_1_UNIT 3</v>
          </cell>
        </row>
        <row r="298">
          <cell r="A298" t="str">
            <v>INDVLY_1_UNITS</v>
          </cell>
        </row>
        <row r="299">
          <cell r="A299" t="str">
            <v>INLDEM_5_UNIT 1</v>
          </cell>
        </row>
        <row r="300">
          <cell r="A300" t="str">
            <v>INLDEM_5_UNIT 2</v>
          </cell>
        </row>
        <row r="301">
          <cell r="A301" t="str">
            <v>INSKIP_2_UNIT</v>
          </cell>
        </row>
        <row r="302">
          <cell r="A302" t="str">
            <v>INTTRB_6_UNIT</v>
          </cell>
        </row>
        <row r="303">
          <cell r="A303" t="str">
            <v>JAKVAL_2_IONE</v>
          </cell>
        </row>
        <row r="304">
          <cell r="A304" t="str">
            <v>JOHANN_6_QFA1</v>
          </cell>
        </row>
        <row r="305">
          <cell r="A305" t="str">
            <v>JRWOOD_1_UNIT 1</v>
          </cell>
        </row>
        <row r="306">
          <cell r="A306" t="str">
            <v>JVENTR_2_QFUNTS</v>
          </cell>
        </row>
        <row r="307">
          <cell r="A307" t="str">
            <v>KALINA_2_UNIT 1</v>
          </cell>
        </row>
        <row r="308">
          <cell r="A308" t="str">
            <v>KANAKA_1_UNIT</v>
          </cell>
        </row>
        <row r="309">
          <cell r="A309" t="str">
            <v>KEARNY_7_KY1</v>
          </cell>
        </row>
        <row r="310">
          <cell r="A310" t="str">
            <v>KEARNY_7_KY2</v>
          </cell>
        </row>
        <row r="311">
          <cell r="A311" t="str">
            <v>KEARNY_7_KY3</v>
          </cell>
        </row>
        <row r="312">
          <cell r="A312" t="str">
            <v>KEKAWK_6_UNIT</v>
          </cell>
        </row>
        <row r="313">
          <cell r="A313" t="str">
            <v>KELYRG_6_UNIT</v>
          </cell>
        </row>
        <row r="314">
          <cell r="A314" t="str">
            <v>KERKH1_7_UNIT 1</v>
          </cell>
        </row>
        <row r="315">
          <cell r="A315" t="str">
            <v>KERKH1_7_UNIT 2</v>
          </cell>
        </row>
        <row r="316">
          <cell r="A316" t="str">
            <v>KERKH1_7_UNIT 3</v>
          </cell>
        </row>
        <row r="317">
          <cell r="A317" t="str">
            <v>KERKH2_7_UNIT 1</v>
          </cell>
        </row>
        <row r="318">
          <cell r="A318" t="str">
            <v>KERNFT_1_UNITS</v>
          </cell>
        </row>
        <row r="319">
          <cell r="A319" t="str">
            <v>KERNRG_1_UNITS</v>
          </cell>
        </row>
        <row r="320">
          <cell r="A320" t="str">
            <v>KERRGN_1_UNIT 1</v>
          </cell>
        </row>
        <row r="321">
          <cell r="A321" t="str">
            <v>KILARC_2_UNIT 1</v>
          </cell>
        </row>
        <row r="322">
          <cell r="A322" t="str">
            <v>KINGCO_1_KINGBR</v>
          </cell>
        </row>
        <row r="323">
          <cell r="A323" t="str">
            <v>KINGRV_7_UNIT 1</v>
          </cell>
        </row>
        <row r="324">
          <cell r="A324" t="str">
            <v>KIRKER_7_KELCYN</v>
          </cell>
        </row>
        <row r="325">
          <cell r="A325" t="str">
            <v>KNGCTY_6_UNITA1</v>
          </cell>
        </row>
        <row r="326">
          <cell r="A326" t="str">
            <v>KRAMER_1_SEGS37</v>
          </cell>
        </row>
        <row r="327">
          <cell r="A327" t="str">
            <v>KRAMER_2_SEGS89</v>
          </cell>
        </row>
        <row r="328">
          <cell r="A328" t="str">
            <v>KRNCNY_6_UNIT</v>
          </cell>
        </row>
        <row r="329">
          <cell r="A329" t="str">
            <v>KRNOIL_7_TEXEXP</v>
          </cell>
        </row>
        <row r="330">
          <cell r="A330" t="str">
            <v>LACIEN_2_VENICE</v>
          </cell>
        </row>
        <row r="331">
          <cell r="A331" t="str">
            <v>LAFRES_6_QF</v>
          </cell>
        </row>
        <row r="332">
          <cell r="A332" t="str">
            <v>LAGBEL_6_QF</v>
          </cell>
        </row>
        <row r="333">
          <cell r="A333" t="str">
            <v>LAPAC_6_UNIT</v>
          </cell>
        </row>
        <row r="334">
          <cell r="A334" t="str">
            <v>LAPLMA_2_UNIT 1</v>
          </cell>
        </row>
        <row r="335">
          <cell r="A335" t="str">
            <v>LAPLMA_2_UNIT 2</v>
          </cell>
        </row>
        <row r="336">
          <cell r="A336" t="str">
            <v>LAPLMA_2_UNIT 3</v>
          </cell>
        </row>
        <row r="337">
          <cell r="A337" t="str">
            <v>LAPLMA_2_UNIT 4</v>
          </cell>
        </row>
        <row r="338">
          <cell r="A338" t="str">
            <v>LARKSP_6_UNIT 1</v>
          </cell>
        </row>
        <row r="339">
          <cell r="A339" t="str">
            <v>LARKSP_6_UNIT 2</v>
          </cell>
        </row>
        <row r="340">
          <cell r="A340" t="str">
            <v>LAROA1_2_UNITA1</v>
          </cell>
        </row>
        <row r="341">
          <cell r="A341" t="str">
            <v>LAROA2_2_UNITA1</v>
          </cell>
        </row>
        <row r="342">
          <cell r="A342" t="str">
            <v>LASSEN_6_UNITS</v>
          </cell>
        </row>
        <row r="343">
          <cell r="A343" t="str">
            <v>LAWRNC_7_SUNYVL</v>
          </cell>
        </row>
        <row r="344">
          <cell r="A344" t="str">
            <v>LEBECS_2_UNITS</v>
          </cell>
        </row>
        <row r="345">
          <cell r="A345" t="str">
            <v>LECEF_1_UNITS</v>
          </cell>
        </row>
        <row r="346">
          <cell r="A346" t="str">
            <v>LEWSTN_7_WEBRFL</v>
          </cell>
        </row>
        <row r="347">
          <cell r="A347" t="str">
            <v>LFC 51_2_UNIT 1</v>
          </cell>
        </row>
        <row r="348">
          <cell r="A348" t="str">
            <v>LGHTHP_6_ICEGEN</v>
          </cell>
        </row>
        <row r="349">
          <cell r="A349" t="str">
            <v>LGHTHP_6_QF</v>
          </cell>
        </row>
        <row r="350">
          <cell r="A350" t="str">
            <v>LIVOAK_1_UNIT 1</v>
          </cell>
        </row>
        <row r="351">
          <cell r="A351" t="str">
            <v>LMBEPK_2_UNITA1</v>
          </cell>
        </row>
        <row r="352">
          <cell r="A352" t="str">
            <v>LMBEPK_2_UNITA2</v>
          </cell>
        </row>
        <row r="353">
          <cell r="A353" t="str">
            <v>LMBEPK_2_UNITA3</v>
          </cell>
        </row>
        <row r="354">
          <cell r="A354" t="str">
            <v>LMEC_1_PL1X3</v>
          </cell>
        </row>
        <row r="355">
          <cell r="A355" t="str">
            <v>LODI25_2_UNIT 1</v>
          </cell>
        </row>
        <row r="356">
          <cell r="A356" t="str">
            <v>LOWGAP_7_QFUNTS</v>
          </cell>
        </row>
        <row r="357">
          <cell r="A357" t="str">
            <v>MALAGA_1_PL1X2</v>
          </cell>
        </row>
        <row r="358">
          <cell r="A358" t="str">
            <v>MALCHQ_7_UNIT 1</v>
          </cell>
        </row>
        <row r="359">
          <cell r="A359" t="str">
            <v>MARKHM_1_CATLST</v>
          </cell>
        </row>
        <row r="360">
          <cell r="A360" t="str">
            <v>MARTIN_1_SUNSET</v>
          </cell>
        </row>
        <row r="361">
          <cell r="A361" t="str">
            <v>MCARTH_6_BIGVAL</v>
          </cell>
        </row>
        <row r="362">
          <cell r="A362" t="str">
            <v>MCCALL_1_QF</v>
          </cell>
        </row>
        <row r="363">
          <cell r="A363" t="str">
            <v>MCGEN_1_UNIT</v>
          </cell>
        </row>
        <row r="364">
          <cell r="A364" t="str">
            <v>MCSWAN_6_UNITS</v>
          </cell>
        </row>
        <row r="365">
          <cell r="A365" t="str">
            <v>MDFKRL_2_PROJCT</v>
          </cell>
        </row>
        <row r="366">
          <cell r="A366" t="str">
            <v>MENBIO_6_RENEW1</v>
          </cell>
        </row>
        <row r="367">
          <cell r="A367" t="str">
            <v>MENBIO_6_UNIT</v>
          </cell>
        </row>
        <row r="368">
          <cell r="A368" t="str">
            <v>MERCFL_6_UNIT</v>
          </cell>
        </row>
        <row r="369">
          <cell r="A369" t="str">
            <v>MESAP_1_QF</v>
          </cell>
        </row>
        <row r="370">
          <cell r="A370" t="str">
            <v>MESAS_2_QF</v>
          </cell>
        </row>
        <row r="371">
          <cell r="A371" t="str">
            <v>METCLF_1_QF</v>
          </cell>
        </row>
        <row r="372">
          <cell r="A372" t="str">
            <v>METEC_2_PL1X3</v>
          </cell>
        </row>
        <row r="373">
          <cell r="A373" t="str">
            <v>MIDSET_1_UNIT 1</v>
          </cell>
        </row>
        <row r="374">
          <cell r="A374" t="str">
            <v>MIDWAY_1_QF</v>
          </cell>
        </row>
        <row r="375">
          <cell r="A375" t="str">
            <v>MILBRA_1_QF</v>
          </cell>
        </row>
        <row r="376">
          <cell r="A376" t="str">
            <v>MIRLOM_2_CORONA</v>
          </cell>
        </row>
        <row r="377">
          <cell r="A377" t="str">
            <v>MIRLOM_2_TEMESC</v>
          </cell>
        </row>
        <row r="378">
          <cell r="A378" t="str">
            <v>MIRLOM_6_DELGEN</v>
          </cell>
        </row>
        <row r="379">
          <cell r="A379" t="str">
            <v>MIRLOM_6_PEAKER</v>
          </cell>
        </row>
        <row r="380">
          <cell r="A380" t="str">
            <v>MIRLOM_7_MWDLKM</v>
          </cell>
        </row>
        <row r="381">
          <cell r="A381" t="str">
            <v>MISSIX_1_QF</v>
          </cell>
        </row>
        <row r="382">
          <cell r="A382" t="str">
            <v>MKTRCK_1_UNIT 1</v>
          </cell>
        </row>
        <row r="383">
          <cell r="A383" t="str">
            <v>MLPTAS_7_QFUNTS</v>
          </cell>
        </row>
        <row r="384">
          <cell r="A384" t="str">
            <v>MNDALY_7_UNIT 1</v>
          </cell>
        </row>
        <row r="385">
          <cell r="A385" t="str">
            <v>MNDALY_7_UNIT 2</v>
          </cell>
        </row>
        <row r="386">
          <cell r="A386" t="str">
            <v>MNDALY_7_UNIT 3</v>
          </cell>
        </row>
        <row r="387">
          <cell r="A387" t="str">
            <v>MNTAGU_7_NEWBYI</v>
          </cell>
        </row>
        <row r="388">
          <cell r="A388" t="str">
            <v>MOJAVE_1_SIPHON</v>
          </cell>
        </row>
        <row r="389">
          <cell r="A389" t="str">
            <v>MONLTH_6_BOREL</v>
          </cell>
        </row>
        <row r="390">
          <cell r="A390" t="str">
            <v>MONTPH_7_UNITS</v>
          </cell>
        </row>
        <row r="391">
          <cell r="A391" t="str">
            <v>MOORPK_2_CALABS</v>
          </cell>
        </row>
        <row r="392">
          <cell r="A392" t="str">
            <v>MOORPK_6_QF</v>
          </cell>
        </row>
        <row r="393">
          <cell r="A393" t="str">
            <v>MOORPK_7_UNITA1</v>
          </cell>
        </row>
        <row r="394">
          <cell r="A394" t="str">
            <v>MORBAY_7_UNIT 3</v>
          </cell>
        </row>
        <row r="395">
          <cell r="A395" t="str">
            <v>MORBAY_7_UNIT 4</v>
          </cell>
        </row>
        <row r="396">
          <cell r="A396" t="str">
            <v>MOSSLD_1_QF</v>
          </cell>
        </row>
        <row r="397">
          <cell r="A397" t="str">
            <v>MOSSLD_2_PSP1</v>
          </cell>
        </row>
        <row r="398">
          <cell r="A398" t="str">
            <v>MOSSLD_2_PSP2</v>
          </cell>
        </row>
        <row r="399">
          <cell r="A399" t="str">
            <v>MOSSLD_7_UNIT 6</v>
          </cell>
        </row>
        <row r="400">
          <cell r="A400" t="str">
            <v>MOSSLD_7_UNIT 7</v>
          </cell>
        </row>
        <row r="401">
          <cell r="A401" t="str">
            <v>MRCHNT_2_MELDYN</v>
          </cell>
        </row>
        <row r="402">
          <cell r="A402" t="str">
            <v>MRGT_6_MEF2</v>
          </cell>
        </row>
        <row r="403">
          <cell r="A403" t="str">
            <v>MRGT_6_MMAREF</v>
          </cell>
        </row>
        <row r="404">
          <cell r="A404" t="str">
            <v>MRGT_7_UNITS</v>
          </cell>
        </row>
        <row r="405">
          <cell r="A405" t="str">
            <v>MSHGTS_6_MMARLF</v>
          </cell>
        </row>
        <row r="406">
          <cell r="A406" t="str">
            <v>MSSION_2_QF</v>
          </cell>
        </row>
        <row r="407">
          <cell r="A407" t="str">
            <v>MTNLAS_6_UNIT</v>
          </cell>
        </row>
        <row r="408">
          <cell r="A408" t="str">
            <v>MTNPOS_1_UNIT</v>
          </cell>
        </row>
        <row r="409">
          <cell r="A409" t="str">
            <v>MTNPWR_7_BURNEY</v>
          </cell>
        </row>
        <row r="410">
          <cell r="A410" t="str">
            <v>MTWIND_1_UNIT 1</v>
          </cell>
        </row>
        <row r="411">
          <cell r="A411" t="str">
            <v>MTWIND_1_UNIT 2</v>
          </cell>
        </row>
        <row r="412">
          <cell r="A412" t="str">
            <v>MTWIND_1_UNIT 3</v>
          </cell>
        </row>
        <row r="413">
          <cell r="A413" t="str">
            <v>NAPA_2_UNIT</v>
          </cell>
        </row>
        <row r="414">
          <cell r="A414" t="str">
            <v>NAROW1_2_UNIT</v>
          </cell>
        </row>
        <row r="415">
          <cell r="A415" t="str">
            <v>NAROW2_2_UNIT</v>
          </cell>
        </row>
        <row r="416">
          <cell r="A416" t="str">
            <v>NAVY35_1_UNITS</v>
          </cell>
        </row>
        <row r="417">
          <cell r="A417" t="str">
            <v>NAVYII_2_UNITS</v>
          </cell>
        </row>
        <row r="418">
          <cell r="A418" t="str">
            <v>NCPA_7_GP1UN1</v>
          </cell>
        </row>
        <row r="419">
          <cell r="A419" t="str">
            <v>NCPA_7_GP1UN2</v>
          </cell>
        </row>
        <row r="420">
          <cell r="A420" t="str">
            <v>NCPA_7_GP2UN3</v>
          </cell>
        </row>
        <row r="421">
          <cell r="A421" t="str">
            <v>NCPA_7_GP2UN4</v>
          </cell>
        </row>
        <row r="422">
          <cell r="A422" t="str">
            <v>NEWARK_1_QF</v>
          </cell>
        </row>
        <row r="423">
          <cell r="A423" t="str">
            <v>NHOGAN_6_UNITS</v>
          </cell>
        </row>
        <row r="424">
          <cell r="A424" t="str">
            <v>NIMTG_6_NIQF</v>
          </cell>
        </row>
        <row r="425">
          <cell r="A425" t="str">
            <v>NWCSTL_7_UNIT 1</v>
          </cell>
        </row>
        <row r="426">
          <cell r="A426" t="str">
            <v>OAK C_7_UNIT 1</v>
          </cell>
        </row>
        <row r="427">
          <cell r="A427" t="str">
            <v>OAK C_7_UNIT 2</v>
          </cell>
        </row>
        <row r="428">
          <cell r="A428" t="str">
            <v>OAK C_7_UNIT 3</v>
          </cell>
        </row>
        <row r="429">
          <cell r="A429" t="str">
            <v>OAK L_7_EBMUD</v>
          </cell>
        </row>
        <row r="430">
          <cell r="A430" t="str">
            <v>OGROVE_6_PL1X2</v>
          </cell>
        </row>
        <row r="431">
          <cell r="A431" t="str">
            <v>OILDAL_1_UNIT 1</v>
          </cell>
        </row>
        <row r="432">
          <cell r="A432" t="str">
            <v>OILFLD_7_QFUNTS</v>
          </cell>
        </row>
        <row r="433">
          <cell r="A433" t="str">
            <v>OLINDA_2_COYCRK</v>
          </cell>
        </row>
        <row r="434">
          <cell r="A434" t="str">
            <v>OLINDA_2_QF</v>
          </cell>
        </row>
        <row r="435">
          <cell r="A435" t="str">
            <v>OLINDA_7_LNDFIL</v>
          </cell>
        </row>
        <row r="436">
          <cell r="A436" t="str">
            <v>OLSEN_2_UNIT</v>
          </cell>
        </row>
        <row r="437">
          <cell r="A437" t="str">
            <v>OMAR_2_UNIT 1</v>
          </cell>
        </row>
        <row r="438">
          <cell r="A438" t="str">
            <v>OMAR_2_UNIT 2</v>
          </cell>
        </row>
        <row r="439">
          <cell r="A439" t="str">
            <v>OMAR_2_UNIT 3</v>
          </cell>
        </row>
        <row r="440">
          <cell r="A440" t="str">
            <v>OMAR_2_UNIT 4</v>
          </cell>
        </row>
        <row r="441">
          <cell r="A441" t="str">
            <v>ORMOND_7_UNIT 1</v>
          </cell>
        </row>
        <row r="442">
          <cell r="A442" t="str">
            <v>ORMOND_7_UNIT 2</v>
          </cell>
        </row>
        <row r="443">
          <cell r="A443" t="str">
            <v>OROVIL_6_UNIT</v>
          </cell>
        </row>
        <row r="444">
          <cell r="A444" t="str">
            <v>OSO_6_NSPIN</v>
          </cell>
        </row>
        <row r="445">
          <cell r="A445" t="str">
            <v>OTAY_6_PL1X2</v>
          </cell>
        </row>
        <row r="446">
          <cell r="A446" t="str">
            <v>OTAY_6_UNITB1</v>
          </cell>
        </row>
        <row r="447">
          <cell r="A447" t="str">
            <v>OTAY_7_UNITC1</v>
          </cell>
        </row>
        <row r="448">
          <cell r="A448" t="str">
            <v>OTMESA_2_PL1X3</v>
          </cell>
        </row>
        <row r="449">
          <cell r="A449" t="str">
            <v>OXBOW_6_DRUM</v>
          </cell>
        </row>
        <row r="450">
          <cell r="A450" t="str">
            <v>OXMTN_6_LNDFIL</v>
          </cell>
        </row>
        <row r="451">
          <cell r="A451" t="str">
            <v>PACLUM_6_UNIT</v>
          </cell>
        </row>
        <row r="452">
          <cell r="A452" t="str">
            <v>PACORO_6_UNIT</v>
          </cell>
        </row>
        <row r="453">
          <cell r="A453" t="str">
            <v>PADUA_2_ONTARO</v>
          </cell>
        </row>
        <row r="454">
          <cell r="A454" t="str">
            <v>PADUA_6_MWDSDM</v>
          </cell>
        </row>
        <row r="455">
          <cell r="A455" t="str">
            <v>PADUA_6_QF</v>
          </cell>
        </row>
        <row r="456">
          <cell r="A456" t="str">
            <v>PADUA_7_SDIMAS</v>
          </cell>
        </row>
        <row r="457">
          <cell r="A457" t="str">
            <v>PALALT_7_COBUG</v>
          </cell>
        </row>
        <row r="458">
          <cell r="A458" t="str">
            <v>PALOMR_2_PL1X3</v>
          </cell>
        </row>
        <row r="459">
          <cell r="A459" t="str">
            <v>PANDOL_6_UNIT</v>
          </cell>
        </row>
        <row r="460">
          <cell r="A460" t="str">
            <v>PEARBL_2_NSPIN</v>
          </cell>
        </row>
        <row r="461">
          <cell r="A461" t="str">
            <v>PHOENX_1_UNIT</v>
          </cell>
        </row>
        <row r="462">
          <cell r="A462" t="str">
            <v>PINFLT_7_UNITS</v>
          </cell>
        </row>
        <row r="463">
          <cell r="A463" t="str">
            <v>PIT1_7_UNIT 1</v>
          </cell>
        </row>
        <row r="464">
          <cell r="A464" t="str">
            <v>PIT1_7_UNIT 2</v>
          </cell>
        </row>
        <row r="465">
          <cell r="A465" t="str">
            <v>PIT3_7_PL1X3</v>
          </cell>
        </row>
        <row r="466">
          <cell r="A466" t="str">
            <v>PIT4_7_PL1X2</v>
          </cell>
        </row>
        <row r="467">
          <cell r="A467" t="str">
            <v>PIT5_7_PL1X2</v>
          </cell>
        </row>
        <row r="468">
          <cell r="A468" t="str">
            <v>PIT5_7_PL3X4</v>
          </cell>
        </row>
        <row r="469">
          <cell r="A469" t="str">
            <v>PIT5_7_QFUNTS</v>
          </cell>
        </row>
        <row r="470">
          <cell r="A470" t="str">
            <v>PIT6_7_UNIT 1</v>
          </cell>
        </row>
        <row r="471">
          <cell r="A471" t="str">
            <v>PIT6_7_UNIT 2</v>
          </cell>
        </row>
        <row r="472">
          <cell r="A472" t="str">
            <v>PIT7_7_UNIT 1</v>
          </cell>
        </row>
        <row r="473">
          <cell r="A473" t="str">
            <v>PIT7_7_UNIT 2</v>
          </cell>
        </row>
        <row r="474">
          <cell r="A474" t="str">
            <v>PITTSP_7_UNIT 5</v>
          </cell>
        </row>
        <row r="475">
          <cell r="A475" t="str">
            <v>PITTSP_7_UNIT 6</v>
          </cell>
        </row>
        <row r="476">
          <cell r="A476" t="str">
            <v>PITTSP_7_UNIT 7</v>
          </cell>
        </row>
        <row r="477">
          <cell r="A477" t="str">
            <v>PLACVL_1_CHILIB</v>
          </cell>
        </row>
        <row r="478">
          <cell r="A478" t="str">
            <v>PLACVL_1_RCKCRE</v>
          </cell>
        </row>
        <row r="479">
          <cell r="A479" t="str">
            <v>PLSNTG_7_LNCLND</v>
          </cell>
        </row>
        <row r="480">
          <cell r="A480" t="str">
            <v>PNCHEG_2_PL1X4</v>
          </cell>
        </row>
        <row r="481">
          <cell r="A481" t="str">
            <v>PNCHPP_1_PL1X2</v>
          </cell>
        </row>
        <row r="482">
          <cell r="A482" t="str">
            <v>PNOCHE_1_PL1X2</v>
          </cell>
        </row>
        <row r="483">
          <cell r="A483" t="str">
            <v>PNOCHE_1_UNITA1</v>
          </cell>
        </row>
        <row r="484">
          <cell r="A484" t="str">
            <v>POEPH_7_UNIT 1</v>
          </cell>
        </row>
        <row r="485">
          <cell r="A485" t="str">
            <v>POEPH_7_UNIT 2</v>
          </cell>
        </row>
        <row r="486">
          <cell r="A486" t="str">
            <v>POTRPP_7_UNIT 3</v>
          </cell>
        </row>
        <row r="487">
          <cell r="A487" t="str">
            <v>POTRPP_7_UNIT 4</v>
          </cell>
        </row>
        <row r="488">
          <cell r="A488" t="str">
            <v>POTRPP_7_UNIT 5</v>
          </cell>
        </row>
        <row r="489">
          <cell r="A489" t="str">
            <v>POTRPP_7_UNIT 6</v>
          </cell>
        </row>
        <row r="490">
          <cell r="A490" t="str">
            <v>POTTER_6_UNITS</v>
          </cell>
        </row>
        <row r="491">
          <cell r="A491" t="str">
            <v>POTTER_7_VECINO</v>
          </cell>
        </row>
        <row r="492">
          <cell r="A492" t="str">
            <v>PSWEET_7_QFUNTS</v>
          </cell>
        </row>
        <row r="493">
          <cell r="A493" t="str">
            <v>PTLOMA_6_NTCCGN</v>
          </cell>
        </row>
        <row r="494">
          <cell r="A494" t="str">
            <v>PTLOMA_6_NTCQF</v>
          </cell>
        </row>
        <row r="495">
          <cell r="A495" t="str">
            <v>PWEST_1_UNIT</v>
          </cell>
        </row>
        <row r="496">
          <cell r="A496" t="str">
            <v>RCKCRK_7_UNIT 1</v>
          </cell>
        </row>
        <row r="497">
          <cell r="A497" t="str">
            <v>RCKCRK_7_UNIT 2</v>
          </cell>
        </row>
        <row r="498">
          <cell r="A498" t="str">
            <v>RECTOR_2_KAWEAH</v>
          </cell>
        </row>
        <row r="499">
          <cell r="A499" t="str">
            <v>RECTOR_2_KAWH 1</v>
          </cell>
        </row>
        <row r="500">
          <cell r="A500" t="str">
            <v>RECTOR_2_QF</v>
          </cell>
        </row>
        <row r="501">
          <cell r="A501" t="str">
            <v>RECTOR_7_TULARE</v>
          </cell>
        </row>
        <row r="502">
          <cell r="A502" t="str">
            <v>REDBLF_6_UNIT</v>
          </cell>
        </row>
        <row r="503">
          <cell r="A503" t="str">
            <v>REDOND_7_UNIT 5</v>
          </cell>
        </row>
        <row r="504">
          <cell r="A504" t="str">
            <v>REDOND_7_UNIT 6</v>
          </cell>
        </row>
        <row r="505">
          <cell r="A505" t="str">
            <v>REDOND_7_UNIT 7</v>
          </cell>
        </row>
        <row r="506">
          <cell r="A506" t="str">
            <v>REDOND_7_UNIT 8</v>
          </cell>
        </row>
        <row r="507">
          <cell r="A507" t="str">
            <v>RHONDO_2_QF</v>
          </cell>
        </row>
        <row r="508">
          <cell r="A508" t="str">
            <v>RHONDO_6_PUENTE</v>
          </cell>
        </row>
        <row r="509">
          <cell r="A509" t="str">
            <v>RICHMN_7_BAYENV</v>
          </cell>
        </row>
        <row r="510">
          <cell r="A510" t="str">
            <v>RIOBRV_6_UNIT 1</v>
          </cell>
        </row>
        <row r="511">
          <cell r="A511" t="str">
            <v>RIOOSO_1_QF</v>
          </cell>
        </row>
        <row r="512">
          <cell r="A512" t="str">
            <v>ROLLIN_6_UNIT</v>
          </cell>
        </row>
        <row r="513">
          <cell r="A513" t="str">
            <v>RVRVEW_1_UNITA1</v>
          </cell>
        </row>
        <row r="514">
          <cell r="A514" t="str">
            <v>RVSIDE_2_RERCU3</v>
          </cell>
        </row>
        <row r="515">
          <cell r="A515" t="str">
            <v>RVSIDE_2_RERCU4</v>
          </cell>
        </row>
        <row r="516">
          <cell r="A516" t="str">
            <v>RVSIDE_6_RERCU1</v>
          </cell>
        </row>
        <row r="517">
          <cell r="A517" t="str">
            <v>RVSIDE_6_RERCU2</v>
          </cell>
        </row>
        <row r="518">
          <cell r="A518" t="str">
            <v>RVSIDE_6_SPRING</v>
          </cell>
        </row>
        <row r="519">
          <cell r="A519" t="str">
            <v>SALIRV_2_UNIT</v>
          </cell>
        </row>
        <row r="520">
          <cell r="A520" t="str">
            <v>SALTSP_7_UNITS</v>
          </cell>
        </row>
        <row r="521">
          <cell r="A521" t="str">
            <v>SAMPSN_6_KELCO1</v>
          </cell>
        </row>
        <row r="522">
          <cell r="A522" t="str">
            <v>SANJOA_1_UNIT 1</v>
          </cell>
        </row>
        <row r="523">
          <cell r="A523" t="str">
            <v>SANTFG_7_UNITS</v>
          </cell>
        </row>
        <row r="524">
          <cell r="A524" t="str">
            <v>SANTGO_6_COYOTE</v>
          </cell>
        </row>
        <row r="525">
          <cell r="A525" t="str">
            <v>SARGNT_2_UNIT</v>
          </cell>
        </row>
        <row r="526">
          <cell r="A526" t="str">
            <v>SAUGUS_2_TOLAND</v>
          </cell>
        </row>
        <row r="527">
          <cell r="A527" t="str">
            <v>SAUGUS_6_MWDFTH</v>
          </cell>
        </row>
        <row r="528">
          <cell r="A528" t="str">
            <v>SAUGUS_6_PTCHGN</v>
          </cell>
        </row>
        <row r="529">
          <cell r="A529" t="str">
            <v>SAUGUS_6_QF</v>
          </cell>
        </row>
        <row r="530">
          <cell r="A530" t="str">
            <v>SAUGUS_7_CHIQCN</v>
          </cell>
        </row>
        <row r="531">
          <cell r="A531" t="str">
            <v>SAUGUS_7_LOPEZ</v>
          </cell>
        </row>
        <row r="532">
          <cell r="A532" t="str">
            <v>SBERDO_2_PSP3</v>
          </cell>
        </row>
        <row r="533">
          <cell r="A533" t="str">
            <v>SBERDO_2_PSP4</v>
          </cell>
        </row>
        <row r="534">
          <cell r="A534" t="str">
            <v>SBERDO_2_QF</v>
          </cell>
        </row>
        <row r="535">
          <cell r="A535" t="str">
            <v>SBERDO_2_SNTANA</v>
          </cell>
        </row>
        <row r="536">
          <cell r="A536" t="str">
            <v>SBERDO_6_MILLCK</v>
          </cell>
        </row>
        <row r="537">
          <cell r="A537" t="str">
            <v>SCHLTE_1_UNITA1</v>
          </cell>
        </row>
        <row r="538">
          <cell r="A538" t="str">
            <v>SCHLTE_1_UNITA2</v>
          </cell>
        </row>
        <row r="539">
          <cell r="A539" t="str">
            <v>SEARLS_7_ARGUS</v>
          </cell>
        </row>
        <row r="540">
          <cell r="A540" t="str">
            <v>SEARLS_7_WESTEN</v>
          </cell>
        </row>
        <row r="541">
          <cell r="A541" t="str">
            <v>SEAWST_6_LAPOS</v>
          </cell>
        </row>
        <row r="542">
          <cell r="A542" t="str">
            <v>SEGS_1_SEGS2</v>
          </cell>
        </row>
        <row r="543">
          <cell r="A543" t="str">
            <v>SGREGY_6_SANGER</v>
          </cell>
        </row>
        <row r="544">
          <cell r="A544" t="str">
            <v>SIERRA_1_UNITS</v>
          </cell>
        </row>
        <row r="545">
          <cell r="A545" t="str">
            <v>SISQUC_1_SMARIA</v>
          </cell>
        </row>
        <row r="546">
          <cell r="A546" t="str">
            <v>SLUISP_2_UNITS</v>
          </cell>
        </row>
        <row r="547">
          <cell r="A547" t="str">
            <v>SLYCRK_1_UNIT 1</v>
          </cell>
        </row>
        <row r="548">
          <cell r="A548" t="str">
            <v>SMARQF_1_UNIT 1</v>
          </cell>
        </row>
        <row r="549">
          <cell r="A549" t="str">
            <v>SMPAND_7_UNIT</v>
          </cell>
        </row>
        <row r="550">
          <cell r="A550" t="str">
            <v>SMPRIP_1_SMPSON</v>
          </cell>
        </row>
        <row r="551">
          <cell r="A551" t="str">
            <v xml:space="preserve">SMRCOS_6_LNDFIL </v>
          </cell>
        </row>
        <row r="552">
          <cell r="A552" t="str">
            <v>SMUDGO_7_UNIT 1</v>
          </cell>
        </row>
        <row r="553">
          <cell r="A553" t="str">
            <v>SNCLRA_6_OXGEN</v>
          </cell>
        </row>
        <row r="554">
          <cell r="A554" t="str">
            <v>SNCLRA_6_PROCGN</v>
          </cell>
        </row>
        <row r="555">
          <cell r="A555" t="str">
            <v>SNCLRA_6_QF</v>
          </cell>
        </row>
        <row r="556">
          <cell r="A556" t="str">
            <v>SNCLRA_6_WILLMT</v>
          </cell>
        </row>
        <row r="557">
          <cell r="A557" t="str">
            <v>SNDBAR_7_UNIT 1</v>
          </cell>
        </row>
        <row r="558">
          <cell r="A558" t="str">
            <v>SNMALF_6_UNITS</v>
          </cell>
        </row>
        <row r="559">
          <cell r="A559" t="str">
            <v>SONGS_7_UNIT 2</v>
          </cell>
        </row>
        <row r="560">
          <cell r="A560" t="str">
            <v>SONGS_7_UNIT 3</v>
          </cell>
        </row>
        <row r="561">
          <cell r="A561" t="str">
            <v>SOUTH_2_UNIT</v>
          </cell>
        </row>
        <row r="562">
          <cell r="A562" t="str">
            <v>SPAULD_6_UNIT 3</v>
          </cell>
        </row>
        <row r="563">
          <cell r="A563" t="str">
            <v>SPAULD_6_UNIT12</v>
          </cell>
        </row>
        <row r="564">
          <cell r="A564" t="str">
            <v>SPBURN_2_UNIT 1</v>
          </cell>
        </row>
        <row r="565">
          <cell r="A565" t="str">
            <v>SPBURN_7_SNOWMT</v>
          </cell>
        </row>
        <row r="566">
          <cell r="A566" t="str">
            <v>SPI LI_2_UNIT 1</v>
          </cell>
        </row>
        <row r="567">
          <cell r="A567" t="str">
            <v>SPIAND_1_UNIT</v>
          </cell>
        </row>
        <row r="568">
          <cell r="A568" t="str">
            <v>SPICER_1_UNITS</v>
          </cell>
        </row>
        <row r="569">
          <cell r="A569" t="str">
            <v>SPIFBD_1_PL1X2</v>
          </cell>
        </row>
        <row r="570">
          <cell r="A570" t="str">
            <v>SPQUIN_6_SRPCQU</v>
          </cell>
        </row>
        <row r="571">
          <cell r="A571" t="str">
            <v>SPRGAP_1_UNIT 1</v>
          </cell>
        </row>
        <row r="572">
          <cell r="A572" t="str">
            <v>SPRGVL_2_QF</v>
          </cell>
        </row>
        <row r="573">
          <cell r="A573" t="str">
            <v>SPRGVL_2_TULE</v>
          </cell>
        </row>
        <row r="574">
          <cell r="A574" t="str">
            <v>SPRGVL_2_TULESC</v>
          </cell>
        </row>
        <row r="575">
          <cell r="A575" t="str">
            <v>SRINTL_6_UNIT</v>
          </cell>
        </row>
        <row r="576">
          <cell r="A576" t="str">
            <v>STANIS_7_UNIT 1</v>
          </cell>
        </row>
        <row r="577">
          <cell r="A577" t="str">
            <v>STAUFF_1_UNIT</v>
          </cell>
        </row>
        <row r="578">
          <cell r="A578" t="str">
            <v>STIGCT_2_LODI</v>
          </cell>
        </row>
        <row r="579">
          <cell r="A579" t="str">
            <v>STNRES_1_UNIT</v>
          </cell>
        </row>
        <row r="580">
          <cell r="A580" t="str">
            <v>STOILS_1_UNITS</v>
          </cell>
        </row>
        <row r="581">
          <cell r="A581" t="str">
            <v>STOKCG_1_UNIT 1</v>
          </cell>
        </row>
        <row r="582">
          <cell r="A582" t="str">
            <v>STOREY_7_MDRCHW</v>
          </cell>
        </row>
        <row r="583">
          <cell r="A583" t="str">
            <v>SUISUN_7_CTYFAI</v>
          </cell>
        </row>
        <row r="584">
          <cell r="A584" t="str">
            <v>SUNRIS_2_PL1X3</v>
          </cell>
        </row>
        <row r="585">
          <cell r="A585" t="str">
            <v>SUNSET_2_UNITS</v>
          </cell>
        </row>
        <row r="586">
          <cell r="A586" t="str">
            <v>SUTTER_2_PL1X3</v>
          </cell>
        </row>
        <row r="587">
          <cell r="A587" t="str">
            <v>SYCAMR_2_UNITS</v>
          </cell>
        </row>
        <row r="588">
          <cell r="A588" t="str">
            <v>TANHIL_6_SOLART</v>
          </cell>
        </row>
        <row r="589">
          <cell r="A589" t="str">
            <v>TBLMTN_6_QF</v>
          </cell>
        </row>
        <row r="590">
          <cell r="A590" t="str">
            <v>TEMBLR_7_WELLPT</v>
          </cell>
        </row>
        <row r="591">
          <cell r="A591" t="str">
            <v>TENGEN_2_PL1X2</v>
          </cell>
        </row>
        <row r="592">
          <cell r="A592" t="str">
            <v>TERMEX_2_PL1X3</v>
          </cell>
        </row>
        <row r="593">
          <cell r="A593" t="str">
            <v>TESLA_1_QF</v>
          </cell>
        </row>
        <row r="594">
          <cell r="A594" t="str">
            <v>THMENG_1_UNIT 1</v>
          </cell>
        </row>
        <row r="595">
          <cell r="A595" t="str">
            <v>TIDWTR_2_UNITS</v>
          </cell>
        </row>
        <row r="596">
          <cell r="A596" t="str">
            <v>TIFFNY_1_DILLON</v>
          </cell>
        </row>
        <row r="597">
          <cell r="A597" t="str">
            <v>TIGRCK_7_UNITS</v>
          </cell>
        </row>
        <row r="598">
          <cell r="A598" t="str">
            <v>TKOPWR_2_UNIT</v>
          </cell>
        </row>
        <row r="599">
          <cell r="A599" t="str">
            <v>TOADTW_6_UNIT</v>
          </cell>
        </row>
        <row r="600">
          <cell r="A600" t="str">
            <v>TULLCK_7_UNITS</v>
          </cell>
        </row>
        <row r="601">
          <cell r="A601" t="str">
            <v>TXMCKT_6_UNIT</v>
          </cell>
        </row>
        <row r="602">
          <cell r="A602" t="str">
            <v>TXNMID_1_UNIT 2</v>
          </cell>
        </row>
        <row r="603">
          <cell r="A603" t="str">
            <v>UKIAH_7_LAKEMN</v>
          </cell>
        </row>
        <row r="604">
          <cell r="A604" t="str">
            <v>ULTOGL_1_POSO</v>
          </cell>
        </row>
        <row r="605">
          <cell r="A605" t="str">
            <v>ULTPCH_1_UNIT 1</v>
          </cell>
        </row>
        <row r="606">
          <cell r="A606" t="str">
            <v>ULTPFR_1_UNIT 1</v>
          </cell>
        </row>
        <row r="607">
          <cell r="A607" t="str">
            <v>ULTRCK_2_UNIT</v>
          </cell>
        </row>
        <row r="608">
          <cell r="A608" t="str">
            <v>UNCHEM_1_UNIT</v>
          </cell>
        </row>
        <row r="609">
          <cell r="A609" t="str">
            <v>UNOCAL_1_UNITS</v>
          </cell>
        </row>
        <row r="610">
          <cell r="A610" t="str">
            <v>UNTDQF_7_UNITS</v>
          </cell>
        </row>
        <row r="611">
          <cell r="A611" t="str">
            <v>UNVRSY_1_UNIT 1</v>
          </cell>
        </row>
        <row r="612">
          <cell r="A612" t="str">
            <v>USWND1_2_UNITS</v>
          </cell>
        </row>
        <row r="613">
          <cell r="A613" t="str">
            <v>USWND2_1_UNITS</v>
          </cell>
        </row>
        <row r="614">
          <cell r="A614" t="str">
            <v>USWND4_2_UNITS</v>
          </cell>
        </row>
        <row r="615">
          <cell r="A615" t="str">
            <v>USWNDR_2_SMUD</v>
          </cell>
        </row>
        <row r="616">
          <cell r="A616" t="str">
            <v>USWNDR_2_UNITS</v>
          </cell>
        </row>
        <row r="617">
          <cell r="A617" t="str">
            <v>USWPFK_6_FRICK</v>
          </cell>
        </row>
        <row r="618">
          <cell r="A618" t="str">
            <v>USWPJR_2_UNITS</v>
          </cell>
        </row>
        <row r="619">
          <cell r="A619" t="str">
            <v>VACADX_1_QF</v>
          </cell>
        </row>
        <row r="620">
          <cell r="A620" t="str">
            <v>VACADX_1_SOLAR</v>
          </cell>
        </row>
        <row r="621">
          <cell r="A621" t="str">
            <v>VACADX_1_UNITA1</v>
          </cell>
        </row>
        <row r="622">
          <cell r="A622" t="str">
            <v>VALLEY_5_PERRIS</v>
          </cell>
        </row>
        <row r="623">
          <cell r="A623" t="str">
            <v>VALLEY_5_REDMTN</v>
          </cell>
        </row>
        <row r="624">
          <cell r="A624" t="str">
            <v>VALLEY_7_BADLND</v>
          </cell>
        </row>
        <row r="625">
          <cell r="A625" t="str">
            <v>VALLEY_7_UNITA1</v>
          </cell>
        </row>
        <row r="626">
          <cell r="A626" t="str">
            <v>VEDDER_1_SEKERN</v>
          </cell>
        </row>
        <row r="627">
          <cell r="A627" t="str">
            <v>VERNON_6_GONZL1</v>
          </cell>
        </row>
        <row r="628">
          <cell r="A628" t="str">
            <v>VERNON_6_GONZL2</v>
          </cell>
        </row>
        <row r="629">
          <cell r="A629" t="str">
            <v>VERNON_6_MALBRG</v>
          </cell>
        </row>
        <row r="630">
          <cell r="A630" t="str">
            <v>VESTAL_2_KERN</v>
          </cell>
        </row>
        <row r="631">
          <cell r="A631" t="str">
            <v>VESTAL_6_QF</v>
          </cell>
        </row>
        <row r="632">
          <cell r="A632" t="str">
            <v>VESTAL_6_ULTRGN</v>
          </cell>
        </row>
        <row r="633">
          <cell r="A633" t="str">
            <v>VESTAL_6_WDFIRE</v>
          </cell>
        </row>
        <row r="634">
          <cell r="A634" t="str">
            <v>VICTOR_1_QF</v>
          </cell>
        </row>
        <row r="635">
          <cell r="A635" t="str">
            <v>VILLPK_2_VALLYV</v>
          </cell>
        </row>
        <row r="636">
          <cell r="A636" t="str">
            <v>VILLPK_6_MWDYOR</v>
          </cell>
        </row>
        <row r="637">
          <cell r="A637" t="str">
            <v>VINCNT_2_QF</v>
          </cell>
        </row>
        <row r="638">
          <cell r="A638" t="str">
            <v>VINCNT_2_WESTWD</v>
          </cell>
        </row>
        <row r="639">
          <cell r="A639" t="str">
            <v>VISTA_6_QF</v>
          </cell>
        </row>
        <row r="640">
          <cell r="A640" t="str">
            <v>VLYHOM_7_SSJID</v>
          </cell>
        </row>
        <row r="641">
          <cell r="A641" t="str">
            <v>VOLTA_2_UNIT 1</v>
          </cell>
        </row>
        <row r="642">
          <cell r="A642" t="str">
            <v>VOLTA_2_UNIT 2</v>
          </cell>
        </row>
        <row r="643">
          <cell r="A643" t="str">
            <v>VOLTA_7_QFUNTS</v>
          </cell>
        </row>
        <row r="644">
          <cell r="A644" t="str">
            <v>WADHAM_6_UNIT</v>
          </cell>
        </row>
        <row r="645">
          <cell r="A645" t="str">
            <v>WALNUT_6_HILLGEN</v>
          </cell>
        </row>
        <row r="646">
          <cell r="A646" t="str">
            <v>WALNUT_7_WCOVCT</v>
          </cell>
        </row>
        <row r="647">
          <cell r="A647" t="str">
            <v>WALNUT_7_WCOVST</v>
          </cell>
        </row>
        <row r="648">
          <cell r="A648" t="str">
            <v>WARNE_2_UNIT</v>
          </cell>
        </row>
        <row r="649">
          <cell r="A649" t="str">
            <v>WDFRDF_2_UNITS</v>
          </cell>
        </row>
        <row r="650">
          <cell r="A650" t="str">
            <v>WDLEAF_7_UNIT 1</v>
          </cell>
        </row>
        <row r="651">
          <cell r="A651" t="str">
            <v>WESTPT_2_UNIT</v>
          </cell>
        </row>
        <row r="652">
          <cell r="A652" t="str">
            <v>WHEATL_6_LNDFIL</v>
          </cell>
        </row>
        <row r="653">
          <cell r="A653" t="str">
            <v>WHTWTR_1_WINDA1</v>
          </cell>
        </row>
        <row r="654">
          <cell r="A654" t="str">
            <v>WISE_1_UNIT 1</v>
          </cell>
        </row>
        <row r="655">
          <cell r="A655" t="str">
            <v>WISE_1_UNIT 2</v>
          </cell>
        </row>
        <row r="656">
          <cell r="A656" t="str">
            <v>WISHON_6_UNITS</v>
          </cell>
        </row>
        <row r="657">
          <cell r="A657" t="str">
            <v>WLLWCR_6_CEDRFL</v>
          </cell>
        </row>
        <row r="658">
          <cell r="A658" t="str">
            <v>WNDMAS_2_UNIT 1</v>
          </cell>
        </row>
        <row r="659">
          <cell r="A659" t="str">
            <v>WOLFSK_1_UNITA1</v>
          </cell>
        </row>
        <row r="660">
          <cell r="A660" t="str">
            <v>WRGHTP_7_AMENGY</v>
          </cell>
        </row>
        <row r="661">
          <cell r="A661" t="str">
            <v>WSENGY_1_UNIT 1</v>
          </cell>
        </row>
        <row r="662">
          <cell r="A662" t="str">
            <v>YUBACT_1_SUNSWT</v>
          </cell>
        </row>
        <row r="663">
          <cell r="A663" t="str">
            <v>YUBACT_6_UNITA1</v>
          </cell>
        </row>
        <row r="664">
          <cell r="A664" t="str">
            <v>ZOND_6_UNIT</v>
          </cell>
        </row>
        <row r="665">
          <cell r="A665" t="str">
            <v xml:space="preserve"> </v>
          </cell>
        </row>
        <row r="666">
          <cell r="A666" t="str">
            <v xml:space="preserve"> </v>
          </cell>
        </row>
        <row r="667">
          <cell r="A667" t="str">
            <v xml:space="preserve"> </v>
          </cell>
        </row>
      </sheetData>
      <sheetData sheetId="4"/>
      <sheetData sheetId="5"/>
      <sheetData sheetId="6"/>
      <sheetData sheetId="7"/>
      <sheetData sheetId="8"/>
      <sheetData sheetId="9"/>
      <sheetData sheetId="10"/>
      <sheetData sheetId="11"/>
      <sheetData sheetId="1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Request Type 1-2"/>
      <sheetName val="Request Type 3-5"/>
      <sheetName val="Lists"/>
      <sheetName val="Sheet1"/>
    </sheetNames>
    <sheetDataSet>
      <sheetData sheetId="0"/>
      <sheetData sheetId="1"/>
      <sheetData sheetId="2"/>
      <sheetData sheetId="3">
        <row r="32">
          <cell r="B32" t="str">
            <v>Yes - SOLR</v>
          </cell>
        </row>
        <row r="33">
          <cell r="B33" t="str">
            <v>Yes - WIND</v>
          </cell>
        </row>
        <row r="34">
          <cell r="B34" t="str">
            <v>No</v>
          </cell>
        </row>
      </sheetData>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ected Data"/>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IN.xls"/>
      <sheetName val="DSM.XLS"/>
      <sheetName val="SUMMARY.XLS"/>
      <sheetName val="songs2&amp;3 fuel"/>
      <sheetName val="Flex Pric Opt Revs"/>
      <sheetName val="salsrevs.xls"/>
      <sheetName val="OSSREVs"/>
      <sheetName val="ECAC.XLS"/>
      <sheetName val="ERAM.XLS"/>
      <sheetName val="Interim Transition BA"/>
      <sheetName val="ALBRR.XLS"/>
      <sheetName val="GALBRR.xls"/>
      <sheetName val="PVDDA.XLS"/>
      <sheetName val="CARE.xls"/>
      <sheetName val="RDD.xls"/>
      <sheetName val="ECONDEV"/>
      <sheetName val="HAZWASTE.XLS"/>
      <sheetName val="FUELOIL"/>
      <sheetName val="OPTIONAL  PRICING"/>
      <sheetName val="EnVEST"/>
      <sheetName val="Palo Verde BA"/>
      <sheetName val="SONGS  ICIP"/>
      <sheetName val="Palo Verde Sunk"/>
      <sheetName val="SONGS Sunk"/>
      <sheetName val="ELECVEH"/>
      <sheetName val="GCAC.XLS"/>
      <sheetName val="PPUs FERC"/>
      <sheetName val="Billing Table_Round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ET REV GL 101"/>
      <sheetName val="#REF"/>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
      <sheetName val="Model Inputs"/>
      <sheetName val="Gen Rate Structure"/>
      <sheetName val="ProSym Inputs"/>
      <sheetName val="SCE Financials"/>
      <sheetName val="SDG&amp;E Financials"/>
      <sheetName val="Power Supply Cost Table 24"/>
      <sheetName val="Revenue Requirement Table 18"/>
      <sheetName val="DWR Proforma - Accrued"/>
      <sheetName val="Cash Flows"/>
      <sheetName val="DWR Summary $MWh"/>
      <sheetName val="DS Coverage"/>
      <sheetName val="JP Morgan Input"/>
      <sheetName val="Common Rate Base Detail"/>
      <sheetName val="ProSym Processor"/>
      <sheetName val="ProSym Spot Summary"/>
      <sheetName val="Volume Analysis"/>
      <sheetName val="JPM Output"/>
      <sheetName val="Navigant v CAPUC Filed"/>
      <sheetName val="Presentation Graphics"/>
      <sheetName val="DWR Financials"/>
      <sheetName val="DWR Energy Requirements &amp; Sales"/>
      <sheetName val="DWR Revenue Requirement"/>
      <sheetName val="Revenue Requirement Tables"/>
      <sheetName val="Rate Increase Breakdown"/>
      <sheetName val="Per Unit Revenue Requirement"/>
      <sheetName val="BLTables"/>
      <sheetName val="BLCapIFd"/>
      <sheetName val="BLTaxable"/>
      <sheetName val="BLTaxExempt"/>
      <sheetName val="BLComb"/>
      <sheetName val="BLMonthly"/>
    </sheetNames>
    <sheetDataSet>
      <sheetData sheetId="0" refreshError="1"/>
      <sheetData sheetId="1" refreshError="1">
        <row r="108">
          <cell r="H108">
            <v>0</v>
          </cell>
        </row>
        <row r="109">
          <cell r="H109">
            <v>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ata Definitions"/>
      <sheetName val="Project Information"/>
      <sheetName val="Annex-Interconnection"/>
      <sheetName val="Attestation"/>
      <sheetName val="Choices"/>
    </sheetNames>
    <sheetDataSet>
      <sheetData sheetId="0"/>
      <sheetData sheetId="1"/>
      <sheetData sheetId="2"/>
      <sheetData sheetId="3"/>
      <sheetData sheetId="4"/>
      <sheetData sheetId="5">
        <row r="2">
          <cell r="A2" t="str">
            <v>Alberta Electric System Operator (AESO)</v>
          </cell>
          <cell r="B2" t="str">
            <v>Bundled</v>
          </cell>
          <cell r="E2" t="str">
            <v>Not yet submitted for approval</v>
          </cell>
          <cell r="F2" t="str">
            <v>Barstow</v>
          </cell>
          <cell r="G2" t="str">
            <v>Not Yet Begun</v>
          </cell>
          <cell r="I2" t="str">
            <v>PPA - Solicitation</v>
          </cell>
          <cell r="J2" t="str">
            <v>PG&amp;E</v>
          </cell>
          <cell r="K2" t="str">
            <v>Yes</v>
          </cell>
          <cell r="N2" t="str">
            <v>In Development</v>
          </cell>
          <cell r="O2" t="str">
            <v>Not Yet Seeking Financing</v>
          </cell>
          <cell r="Q2" t="str">
            <v>Not started</v>
          </cell>
          <cell r="T2" t="str">
            <v>Under Negotiation</v>
          </cell>
          <cell r="U2" t="str">
            <v>Category 0</v>
          </cell>
          <cell r="AA2" t="str">
            <v>Not Yet Filed</v>
          </cell>
          <cell r="AB2" t="str">
            <v>Not Yet Filed</v>
          </cell>
          <cell r="AC2" t="str">
            <v>Not Yet Filed</v>
          </cell>
          <cell r="AD2" t="str">
            <v>Biodiesel</v>
          </cell>
          <cell r="AG2" t="str">
            <v>Yes</v>
          </cell>
          <cell r="AO2" t="str">
            <v>USA</v>
          </cell>
          <cell r="AV2" t="str">
            <v>Solar: Fixed Tilt</v>
          </cell>
          <cell r="AW2" t="str">
            <v>Not Started</v>
          </cell>
          <cell r="AX2" t="str">
            <v>RAM 1</v>
          </cell>
          <cell r="AY2" t="str">
            <v>Utility</v>
          </cell>
        </row>
        <row r="3">
          <cell r="A3" t="str">
            <v>Arizona Public Service Company (AZPS)</v>
          </cell>
          <cell r="B3" t="str">
            <v>REC Only</v>
          </cell>
          <cell r="E3" t="str">
            <v>Pending approval</v>
          </cell>
          <cell r="F3" t="str">
            <v>Baja</v>
          </cell>
          <cell r="G3" t="str">
            <v>Under Construction</v>
          </cell>
          <cell r="I3" t="str">
            <v>PPA - Bilateral</v>
          </cell>
          <cell r="J3" t="str">
            <v>SCE</v>
          </cell>
          <cell r="K3" t="str">
            <v>No</v>
          </cell>
          <cell r="N3" t="str">
            <v>Online-Test Energy</v>
          </cell>
          <cell r="O3" t="str">
            <v>Seeking Financing</v>
          </cell>
          <cell r="Q3" t="str">
            <v>Developer has submitted its Interconnection Request Application</v>
          </cell>
          <cell r="T3" t="str">
            <v>In Development</v>
          </cell>
          <cell r="U3" t="str">
            <v>Category 1</v>
          </cell>
          <cell r="AA3" t="str">
            <v>Filed - Study Tendered</v>
          </cell>
          <cell r="AB3" t="str">
            <v>Filed - Study Tendered</v>
          </cell>
          <cell r="AC3" t="str">
            <v>Filed - Study Tendered</v>
          </cell>
          <cell r="AD3" t="str">
            <v>Biogas</v>
          </cell>
          <cell r="AG3" t="str">
            <v>No</v>
          </cell>
          <cell r="AO3" t="str">
            <v>Canada</v>
          </cell>
          <cell r="AV3" t="str">
            <v>Solar: Tracking (1 Axis)</v>
          </cell>
          <cell r="AW3" t="str">
            <v>Under Negotiation</v>
          </cell>
          <cell r="AX3" t="str">
            <v>RAM 2</v>
          </cell>
          <cell r="AY3" t="str">
            <v>Counterparty</v>
          </cell>
        </row>
        <row r="4">
          <cell r="A4" t="str">
            <v>Arlington Valley LLC (DEAA)</v>
          </cell>
          <cell r="E4" t="str">
            <v>Approved</v>
          </cell>
          <cell r="F4" t="str">
            <v>Carrizo North</v>
          </cell>
          <cell r="G4" t="str">
            <v>Complete</v>
          </cell>
          <cell r="I4" t="str">
            <v>PSA - Bilateral</v>
          </cell>
          <cell r="J4" t="str">
            <v>SDG&amp;E</v>
          </cell>
          <cell r="K4" t="str">
            <v>Prime</v>
          </cell>
          <cell r="N4" t="str">
            <v>Online-Partially Delivering</v>
          </cell>
          <cell r="O4" t="str">
            <v>Partial Financing Secured</v>
          </cell>
          <cell r="Q4" t="str">
            <v>Developer has submitted requirements for maintaining queue position</v>
          </cell>
          <cell r="T4" t="str">
            <v>Online</v>
          </cell>
          <cell r="U4" t="str">
            <v>Category 2</v>
          </cell>
          <cell r="AA4" t="str">
            <v>Filed - Study in Progress</v>
          </cell>
          <cell r="AB4" t="str">
            <v>Filed - Study in Progress</v>
          </cell>
          <cell r="AC4" t="str">
            <v>Filed - Study in Progress</v>
          </cell>
          <cell r="AD4" t="str">
            <v>Biomass</v>
          </cell>
          <cell r="AO4" t="str">
            <v>Multiple</v>
          </cell>
          <cell r="AV4" t="str">
            <v>Solar: Tracking (2 Axis)</v>
          </cell>
          <cell r="AW4" t="str">
            <v>Signed</v>
          </cell>
          <cell r="AX4" t="str">
            <v>RAM 3</v>
          </cell>
          <cell r="AY4" t="str">
            <v>Mutual</v>
          </cell>
        </row>
        <row r="5">
          <cell r="A5" t="str">
            <v>Avista Corporation (AVA)</v>
          </cell>
          <cell r="E5" t="str">
            <v>No approval needed</v>
          </cell>
          <cell r="F5" t="str">
            <v>Carrizo South</v>
          </cell>
          <cell r="G5" t="str">
            <v>Unknown</v>
          </cell>
          <cell r="I5" t="str">
            <v>FIT - 1969</v>
          </cell>
          <cell r="J5" t="str">
            <v>Other</v>
          </cell>
          <cell r="N5" t="str">
            <v>Online-Fully Delivering</v>
          </cell>
          <cell r="O5" t="str">
            <v>All Financing Secured</v>
          </cell>
          <cell r="Q5" t="str">
            <v>Project accepted through Fast Track Process</v>
          </cell>
          <cell r="T5" t="str">
            <v>Expired</v>
          </cell>
          <cell r="U5" t="str">
            <v>Category 3</v>
          </cell>
          <cell r="AA5" t="str">
            <v>Filed - Re-Study Required</v>
          </cell>
          <cell r="AB5" t="str">
            <v>Filed - Re-Study Required</v>
          </cell>
          <cell r="AC5" t="str">
            <v>Filed - Re-Study Required</v>
          </cell>
          <cell r="AD5" t="str">
            <v>Conduit hydro</v>
          </cell>
          <cell r="AO5" t="str">
            <v>TBD</v>
          </cell>
          <cell r="AV5" t="str">
            <v>Hydro: Run-of-River</v>
          </cell>
          <cell r="AW5" t="str">
            <v>Self-Perform</v>
          </cell>
          <cell r="AX5" t="str">
            <v>RAM 4</v>
          </cell>
        </row>
        <row r="6">
          <cell r="A6" t="str">
            <v>Balancing Authority of Northern (BANC)</v>
          </cell>
          <cell r="E6" t="str">
            <v>Approved-Amendment pending approval</v>
          </cell>
          <cell r="F6" t="str">
            <v>Cuyama</v>
          </cell>
          <cell r="I6" t="str">
            <v>FIT - ReMAT</v>
          </cell>
          <cell r="N6" t="str">
            <v>Expired</v>
          </cell>
          <cell r="O6" t="str">
            <v>N/A-No Financing Required</v>
          </cell>
          <cell r="Q6" t="str">
            <v>Project has technical scoping meeting</v>
          </cell>
          <cell r="T6" t="str">
            <v>Terminated</v>
          </cell>
          <cell r="AA6" t="str">
            <v>Complete</v>
          </cell>
          <cell r="AB6" t="str">
            <v>Complete</v>
          </cell>
          <cell r="AC6" t="str">
            <v>Complete</v>
          </cell>
          <cell r="AD6" t="str">
            <v>Digester gas</v>
          </cell>
          <cell r="AV6" t="str">
            <v>Hydro: Reservoir</v>
          </cell>
          <cell r="AW6" t="str">
            <v>N/A</v>
          </cell>
          <cell r="AX6" t="str">
            <v>RAM 5</v>
          </cell>
        </row>
        <row r="7">
          <cell r="A7" t="str">
            <v>Bonneville Power Administration (BPAT)</v>
          </cell>
          <cell r="E7" t="str">
            <v>Advice letter withdrawn</v>
          </cell>
          <cell r="F7" t="str">
            <v>Fairmont</v>
          </cell>
          <cell r="I7" t="str">
            <v>FIT - SB1122</v>
          </cell>
          <cell r="N7" t="str">
            <v>Terminated</v>
          </cell>
          <cell r="O7" t="str">
            <v>Unknown</v>
          </cell>
          <cell r="Q7" t="str">
            <v>Project is undergoing Phase I Study</v>
          </cell>
          <cell r="AA7" t="str">
            <v>Waived</v>
          </cell>
          <cell r="AB7" t="str">
            <v>Waived</v>
          </cell>
          <cell r="AC7" t="str">
            <v>Waived</v>
          </cell>
          <cell r="AD7" t="str">
            <v>Geothermal</v>
          </cell>
          <cell r="AV7" t="str">
            <v>Hydro: Unknown</v>
          </cell>
          <cell r="AW7" t="str">
            <v>Unknown</v>
          </cell>
        </row>
        <row r="8">
          <cell r="A8" t="str">
            <v>British Columbia Hydro Authority (BCHA)</v>
          </cell>
          <cell r="E8" t="str">
            <v>Rejected</v>
          </cell>
          <cell r="F8" t="str">
            <v>Imperial East</v>
          </cell>
          <cell r="I8" t="str">
            <v>PV PPA Programs</v>
          </cell>
          <cell r="Q8" t="str">
            <v>Developer has received results of Phase I Interconnection Study</v>
          </cell>
          <cell r="AA8" t="str">
            <v>Withdrawn</v>
          </cell>
          <cell r="AB8" t="str">
            <v>Withdrawn</v>
          </cell>
          <cell r="AC8" t="str">
            <v>Withdrawn</v>
          </cell>
          <cell r="AD8" t="str">
            <v>Hybrid</v>
          </cell>
          <cell r="AV8" t="str">
            <v>N/A</v>
          </cell>
        </row>
        <row r="9">
          <cell r="A9" t="str">
            <v>California Independent System Operator (CAISO)</v>
          </cell>
          <cell r="F9" t="str">
            <v>Imperial North</v>
          </cell>
          <cell r="I9" t="str">
            <v>Renewable Standard Contract (RSC)</v>
          </cell>
          <cell r="Q9" t="str">
            <v>Developer filed application for Phase II Interconnection study</v>
          </cell>
          <cell r="AA9" t="str">
            <v>Unknown</v>
          </cell>
          <cell r="AB9" t="str">
            <v>Unknown</v>
          </cell>
          <cell r="AC9" t="str">
            <v>Unknown</v>
          </cell>
          <cell r="AD9" t="str">
            <v>Landfill gas</v>
          </cell>
        </row>
        <row r="10">
          <cell r="A10" t="str">
            <v>Comision Federal de Electricidad (CFE)</v>
          </cell>
          <cell r="F10" t="str">
            <v>Imperial South</v>
          </cell>
          <cell r="I10" t="str">
            <v>Utility-Owned Generation (UOG)</v>
          </cell>
          <cell r="Q10" t="str">
            <v>(GIDAP) ISO performs reassesment study based on developer decisions from phase I results</v>
          </cell>
          <cell r="AA10" t="str">
            <v>N/A</v>
          </cell>
          <cell r="AB10" t="str">
            <v>N/A</v>
          </cell>
          <cell r="AC10" t="str">
            <v>N/A</v>
          </cell>
          <cell r="AD10" t="str">
            <v>Muni solid waste</v>
          </cell>
        </row>
        <row r="11">
          <cell r="A11" t="str">
            <v>El Paso Electric Company (EPE)</v>
          </cell>
          <cell r="F11" t="str">
            <v>Inyokern</v>
          </cell>
          <cell r="I11" t="str">
            <v>Renewable Auction Mechanism (RAM)</v>
          </cell>
          <cell r="Q11" t="str">
            <v>Project is undergoing Phase II Interconnection Study</v>
          </cell>
          <cell r="AD11" t="str">
            <v>Ocean/tidal</v>
          </cell>
        </row>
        <row r="12">
          <cell r="A12" t="str">
            <v>Gila River Power LP (GRMA)</v>
          </cell>
          <cell r="F12" t="str">
            <v>Iron Mountain</v>
          </cell>
          <cell r="I12" t="str">
            <v>QF Standard Contract</v>
          </cell>
          <cell r="Q12" t="str">
            <v>Developer has received results of Phase II interconnection study</v>
          </cell>
          <cell r="AD12" t="str">
            <v>Small hydro</v>
          </cell>
        </row>
        <row r="13">
          <cell r="A13" t="str">
            <v>Griffith Energy LLC (GRIF)</v>
          </cell>
          <cell r="F13" t="str">
            <v>Kramer</v>
          </cell>
          <cell r="I13" t="str">
            <v>QF CHP</v>
          </cell>
          <cell r="Q13" t="str">
            <v>(GIDAP) Developer has received results and  submitted affidavits attesting to progress on specified milestones</v>
          </cell>
          <cell r="AD13" t="str">
            <v>Solar PV - Rooftop</v>
          </cell>
        </row>
        <row r="14">
          <cell r="A14" t="str">
            <v>Idaho Power Company (IPCO)</v>
          </cell>
          <cell r="F14" t="str">
            <v>Lassen North</v>
          </cell>
          <cell r="Q14" t="str">
            <v>(GIDAP) CAISO provides TP Deliverability allocation results to customers for eligible projects</v>
          </cell>
          <cell r="AD14" t="str">
            <v>Solar PV - Ground mount</v>
          </cell>
        </row>
        <row r="15">
          <cell r="A15" t="str">
            <v>Imperial Irrigation District (IID)</v>
          </cell>
          <cell r="F15" t="str">
            <v>Lassen South</v>
          </cell>
          <cell r="Q15" t="str">
            <v>Project is negotiating its GIA</v>
          </cell>
          <cell r="AD15" t="str">
            <v>Solar Thermal - No Storage</v>
          </cell>
        </row>
        <row r="16">
          <cell r="A16" t="str">
            <v>Lassen Municipal Utility District (LMUD)</v>
          </cell>
          <cell r="F16" t="str">
            <v>Mountain Pass</v>
          </cell>
          <cell r="Q16" t="str">
            <v>GIA executed and developer has posted 2nd IFS</v>
          </cell>
          <cell r="AD16" t="str">
            <v>Solar Thermal - With Storage (molten salt)</v>
          </cell>
        </row>
        <row r="17">
          <cell r="A17" t="str">
            <v>Los Angeles Department of Water and Power (LDWP)</v>
          </cell>
          <cell r="F17" t="str">
            <v>N/A</v>
          </cell>
          <cell r="Q17" t="str">
            <v>Project makes third financial posting at start of construction activities</v>
          </cell>
          <cell r="AD17" t="str">
            <v>Space solar</v>
          </cell>
        </row>
        <row r="18">
          <cell r="A18" t="str">
            <v>Missouri Region (Colorado)</v>
          </cell>
          <cell r="F18" t="str">
            <v>Needles</v>
          </cell>
          <cell r="Q18" t="str">
            <v>Self Perform</v>
          </cell>
          <cell r="AD18" t="str">
            <v>Wind</v>
          </cell>
        </row>
        <row r="19">
          <cell r="A19" t="str">
            <v>NaturEner Power Watch LLC (GWA)</v>
          </cell>
          <cell r="F19" t="str">
            <v>Nevada N</v>
          </cell>
          <cell r="Q19" t="str">
            <v>Complete</v>
          </cell>
          <cell r="AD19" t="str">
            <v>Various</v>
          </cell>
        </row>
        <row r="20">
          <cell r="A20" t="str">
            <v>Nevada Power Company (NEVP)</v>
          </cell>
          <cell r="F20" t="str">
            <v>Nevada C</v>
          </cell>
          <cell r="Q20" t="str">
            <v>Withdrawn</v>
          </cell>
        </row>
        <row r="21">
          <cell r="A21" t="str">
            <v>New Harquahala Generating Company (HGMA)</v>
          </cell>
          <cell r="F21" t="str">
            <v>NonCREZ</v>
          </cell>
          <cell r="Q21" t="str">
            <v>Unknown</v>
          </cell>
        </row>
        <row r="22">
          <cell r="A22" t="str">
            <v>NorthWestern Energy (NWMT)</v>
          </cell>
          <cell r="F22" t="str">
            <v>Owens Valley</v>
          </cell>
          <cell r="Q22" t="str">
            <v>N/A</v>
          </cell>
        </row>
        <row r="23">
          <cell r="A23" t="str">
            <v>PacifiCorp East (PACE)</v>
          </cell>
          <cell r="F23" t="str">
            <v>Palm Springs</v>
          </cell>
        </row>
        <row r="24">
          <cell r="A24" t="str">
            <v>PacifiCorp West (PACW)</v>
          </cell>
          <cell r="F24" t="str">
            <v>Pisgah</v>
          </cell>
        </row>
        <row r="25">
          <cell r="A25" t="str">
            <v>Portland General Electric Company (PGE)</v>
          </cell>
          <cell r="F25" t="str">
            <v>Riverside East</v>
          </cell>
        </row>
        <row r="26">
          <cell r="A26" t="str">
            <v>Public Service Company of Colorado (PSCO)</v>
          </cell>
          <cell r="F26" t="str">
            <v>Round Mountain</v>
          </cell>
        </row>
        <row r="27">
          <cell r="A27" t="str">
            <v>Public Service Company of New Mexico (PNM)</v>
          </cell>
          <cell r="F27" t="str">
            <v>San Bernardino - Bakersfield</v>
          </cell>
        </row>
        <row r="28">
          <cell r="A28" t="str">
            <v>PUD No. 1 of Chelan County (CHPD)</v>
          </cell>
          <cell r="F28" t="str">
            <v>San Bernardino - Lucerne</v>
          </cell>
        </row>
        <row r="29">
          <cell r="A29" t="str">
            <v>PUD No. 1 of Douglas County (DOPD)</v>
          </cell>
          <cell r="F29" t="str">
            <v>San Diego North Central</v>
          </cell>
        </row>
        <row r="30">
          <cell r="A30" t="str">
            <v>PUD No. 2 of Grant County (GCPD)</v>
          </cell>
          <cell r="F30" t="str">
            <v>San Diego South</v>
          </cell>
        </row>
        <row r="31">
          <cell r="A31" t="str">
            <v>Puget Sound Energy (PSEI)</v>
          </cell>
          <cell r="F31" t="str">
            <v>Santa Barbara</v>
          </cell>
        </row>
        <row r="32">
          <cell r="A32" t="str">
            <v>Salt River Project (SRP)</v>
          </cell>
          <cell r="F32" t="str">
            <v>Solano</v>
          </cell>
        </row>
        <row r="33">
          <cell r="A33" t="str">
            <v>Seattle City Light (SCL)</v>
          </cell>
          <cell r="F33" t="str">
            <v>TBD</v>
          </cell>
        </row>
        <row r="34">
          <cell r="A34" t="str">
            <v>Sierra Pacific Power Company (SPPC)</v>
          </cell>
          <cell r="F34" t="str">
            <v>Tehachapi</v>
          </cell>
        </row>
        <row r="35">
          <cell r="A35" t="str">
            <v>City of Tacoma Department of Public Utilities (TPWR)</v>
          </cell>
          <cell r="F35" t="str">
            <v>Twenty-nine Palms</v>
          </cell>
        </row>
        <row r="36">
          <cell r="A36" t="str">
            <v>Tucson Electric Power Company (TEPC)</v>
          </cell>
          <cell r="F36" t="str">
            <v>Unidentified</v>
          </cell>
        </row>
        <row r="37">
          <cell r="A37" t="str">
            <v>Turlock Irrigation District (TIDC)</v>
          </cell>
          <cell r="F37" t="str">
            <v>Unknown</v>
          </cell>
        </row>
        <row r="38">
          <cell r="A38" t="str">
            <v>Western Area Power Administration (WACM)</v>
          </cell>
          <cell r="F38" t="str">
            <v>Victorville</v>
          </cell>
        </row>
        <row r="39">
          <cell r="A39" t="str">
            <v>Unknown</v>
          </cell>
          <cell r="F39" t="str">
            <v>Westlands</v>
          </cell>
        </row>
        <row r="40">
          <cell r="A40" t="str">
            <v>Western Area Power Administration (WALC)</v>
          </cell>
        </row>
        <row r="41">
          <cell r="A41" t="str">
            <v>Western Area Power Administration (WAUW)</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Request Type 1-2"/>
      <sheetName val="Request Type 3-5"/>
      <sheetName val="Lists"/>
      <sheetName val="Sheet1"/>
    </sheetNames>
    <sheetDataSet>
      <sheetData sheetId="0" refreshError="1"/>
      <sheetData sheetId="1" refreshError="1"/>
      <sheetData sheetId="2" refreshError="1"/>
      <sheetData sheetId="3">
        <row r="11">
          <cell r="B11" t="str">
            <v>CAISO System</v>
          </cell>
        </row>
        <row r="12">
          <cell r="B12" t="str">
            <v>Big Creek-Ventura</v>
          </cell>
        </row>
        <row r="13">
          <cell r="B13" t="str">
            <v>Bay Area</v>
          </cell>
        </row>
        <row r="14">
          <cell r="B14" t="str">
            <v>Fresno</v>
          </cell>
        </row>
        <row r="15">
          <cell r="B15" t="str">
            <v>Humboldt</v>
          </cell>
        </row>
        <row r="16">
          <cell r="B16" t="str">
            <v>Kern</v>
          </cell>
        </row>
        <row r="17">
          <cell r="B17" t="str">
            <v>LA Basin</v>
          </cell>
        </row>
        <row r="18">
          <cell r="B18" t="str">
            <v>NCNB</v>
          </cell>
        </row>
        <row r="19">
          <cell r="B19" t="str">
            <v>San Diego-IV</v>
          </cell>
        </row>
        <row r="20">
          <cell r="B20" t="str">
            <v>Sierra</v>
          </cell>
        </row>
        <row r="21">
          <cell r="B21" t="str">
            <v>Stockton</v>
          </cell>
        </row>
        <row r="28">
          <cell r="B28" t="str">
            <v>North</v>
          </cell>
        </row>
        <row r="29">
          <cell r="B29" t="str">
            <v>South</v>
          </cell>
        </row>
        <row r="36">
          <cell r="B36" t="str">
            <v>Yes</v>
          </cell>
        </row>
        <row r="37">
          <cell r="B37" t="str">
            <v>No</v>
          </cell>
        </row>
      </sheetData>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um Tot Rate"/>
      <sheetName val="Proc Prelim B"/>
      <sheetName val="Total Rate"/>
      <sheetName val="PGA Amort"/>
      <sheetName val="Core Rate Table"/>
      <sheetName val="Proc Volumes"/>
      <sheetName val="Tariff G-CP"/>
      <sheetName val="Tariff G-CPX"/>
      <sheetName val="Res Natural Gas Watch"/>
      <sheetName val="G-NR1 Natural Gas Watch"/>
      <sheetName val="Tariff G-SUR"/>
      <sheetName val="Interstate Charge"/>
      <sheetName val="Interstate NGV"/>
      <sheetName val="Intrastate Backbone"/>
      <sheetName val="Intrastate BB NGV"/>
      <sheetName val="Canadian Charge"/>
      <sheetName val="Canadian Chrg NGV"/>
      <sheetName val="G-CFS Rate"/>
      <sheetName val="Cycled CC Storage"/>
      <sheetName val="Base and Noncycled CC Storage"/>
      <sheetName val="Base and Noncycled CC NGV"/>
      <sheetName val="BCAP Proc Vol"/>
      <sheetName val="Bill Comparison"/>
      <sheetName val="GCP WP Cover"/>
      <sheetName val="GCPX WP Cover"/>
      <sheetName val="Macros"/>
      <sheetName val="Module1"/>
      <sheetName val="Module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6">
          <cell r="C6">
            <v>1</v>
          </cell>
        </row>
      </sheetData>
      <sheetData sheetId="8" refreshError="1"/>
      <sheetData sheetId="9" refreshError="1"/>
      <sheetData sheetId="10" refreshError="1"/>
      <sheetData sheetId="11" refreshError="1">
        <row r="2">
          <cell r="A2" t="str">
            <v>G-SUR Rate Calculation Sheet</v>
          </cell>
        </row>
        <row r="3">
          <cell r="A3">
            <v>38412</v>
          </cell>
        </row>
        <row r="7">
          <cell r="A7" t="str">
            <v>G-SUR WACOG</v>
          </cell>
          <cell r="C7" t="str">
            <v>(Based On G-SUR WACOG)</v>
          </cell>
          <cell r="G7">
            <v>5.5415000000000001</v>
          </cell>
          <cell r="H7" t="str">
            <v>$/Dth</v>
          </cell>
        </row>
        <row r="9">
          <cell r="A9" t="str">
            <v>Converted to $/Therm</v>
          </cell>
          <cell r="D9" t="str">
            <v>($5.5415 Dth/10)</v>
          </cell>
          <cell r="G9">
            <v>0.55415000000000003</v>
          </cell>
          <cell r="H9" t="str">
            <v>$/therm</v>
          </cell>
        </row>
        <row r="13">
          <cell r="A13" t="str">
            <v xml:space="preserve">WACOG </v>
          </cell>
          <cell r="G13">
            <v>0.55415000000000003</v>
          </cell>
          <cell r="H13" t="str">
            <v>$/therm</v>
          </cell>
        </row>
        <row r="15">
          <cell r="A15" t="str">
            <v>X Franchise Fee Factor*</v>
          </cell>
          <cell r="G15">
            <v>9.7649999999999994E-3</v>
          </cell>
        </row>
        <row r="16">
          <cell r="B16" t="str">
            <v>(updated every GRC)</v>
          </cell>
        </row>
        <row r="17">
          <cell r="A17" t="str">
            <v>Total Franchise Fee Factor Surcharge Table K-863</v>
          </cell>
          <cell r="G17">
            <v>5.4112747500000002E-3</v>
          </cell>
          <cell r="H17" t="str">
            <v>$/therm</v>
          </cell>
        </row>
        <row r="21">
          <cell r="A21" t="str">
            <v>*Does not include Uncollectibles factor of 0.002024</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E 2016 Energy Forecast"/>
      <sheetName val="Cost Forecast"/>
      <sheetName val="QF CHP by Vintage"/>
      <sheetName val="GHG"/>
      <sheetName val="Line Losses and Various Inputs"/>
      <sheetName val="UOG"/>
      <sheetName val="QF CHP and Renewables"/>
      <sheetName val="Other Resources by Vintage"/>
      <sheetName val="Common"/>
      <sheetName val="CTC"/>
      <sheetName val="NEW Summary Base"/>
      <sheetName val="FPP Summary Page"/>
      <sheetName val="Resource Cost-Supply by Vintage"/>
      <sheetName val="2016 Indifference Rev Req (2)"/>
      <sheetName val="2016 Indifference Rev Req"/>
      <sheetName val="NEW Summary Base TEST"/>
      <sheetName val="2015 Indifference Rev Req ALT"/>
      <sheetName val="Summary ALT"/>
      <sheetName val="NEW Summary Alternate"/>
      <sheetName val="Summary Compare"/>
      <sheetName val="Inputs"/>
      <sheetName val="Market Capacity - New"/>
    </sheetNames>
    <sheetDataSet>
      <sheetData sheetId="0"/>
      <sheetData sheetId="1"/>
      <sheetData sheetId="2"/>
      <sheetData sheetId="3"/>
      <sheetData sheetId="4">
        <row r="4">
          <cell r="B4">
            <v>0.94431676100785167</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9">
          <cell r="C9">
            <v>58.26</v>
          </cell>
        </row>
      </sheetData>
      <sheetData sheetId="2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Request Type 1-2"/>
      <sheetName val="Request Type 3-5"/>
      <sheetName val="Lists"/>
      <sheetName val="Sheet1"/>
    </sheetNames>
    <sheetDataSet>
      <sheetData sheetId="0"/>
      <sheetData sheetId="1"/>
      <sheetData sheetId="2"/>
      <sheetData sheetId="3">
        <row r="11">
          <cell r="B11" t="str">
            <v>CAISO System</v>
          </cell>
        </row>
        <row r="12">
          <cell r="B12" t="str">
            <v>Big Creek-Ventura</v>
          </cell>
        </row>
        <row r="13">
          <cell r="B13" t="str">
            <v>Bay Area</v>
          </cell>
        </row>
        <row r="14">
          <cell r="B14" t="str">
            <v>Fresno</v>
          </cell>
        </row>
        <row r="15">
          <cell r="B15" t="str">
            <v>Humboldt</v>
          </cell>
        </row>
        <row r="16">
          <cell r="B16" t="str">
            <v>Kern</v>
          </cell>
        </row>
        <row r="17">
          <cell r="B17" t="str">
            <v>LA Basin</v>
          </cell>
        </row>
        <row r="18">
          <cell r="B18" t="str">
            <v>NCNB</v>
          </cell>
        </row>
        <row r="19">
          <cell r="B19" t="str">
            <v>San Diego-IV</v>
          </cell>
        </row>
        <row r="20">
          <cell r="B20" t="str">
            <v>Sierra</v>
          </cell>
        </row>
        <row r="21">
          <cell r="B21" t="str">
            <v>Stockton</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b:/r/teams/Public/TM2/Shared%20Documents/Public/Regulatory/Filings-Advice%20Letters/Approved/Electric/ELECTRIC_4796-E.pdf?csf=1&amp;web=1&amp;e=o58PbV" TargetMode="External"/><Relationship Id="rId7" Type="http://schemas.openxmlformats.org/officeDocument/2006/relationships/hyperlink" Target="../../../../../../../Public/TM2/Shared%20Documents/Forms/AllItems.aspx?ga=1&amp;sortField=LinkFilename&amp;isAscending=false&amp;id=%2Fteams%2FPublic%2FTM2%2FShared%20Documents%2FPublic%2FRegulatory%2FFilings%2DAdvice%20Letters%2FPending%2FElectric%2FELECTRIC%5F4977%2DE%2Epdf&amp;viewid=c9868ae1%2Df1cd%2D43b6%2Da712%2Dd734ff79e266&amp;parent=%2Fteams%2FPublic%2FTM2%2FShared%20Documents%2FPublic%2FRegulatory%2FFilings%2DAdvice%20Letters%2FPending%2FElectric" TargetMode="External"/><Relationship Id="rId2" Type="http://schemas.openxmlformats.org/officeDocument/2006/relationships/hyperlink" Target="file:///C:\Public\TM2\Shared%20Documents\Forms\AllItems.aspx" TargetMode="External"/><Relationship Id="rId1" Type="http://schemas.openxmlformats.org/officeDocument/2006/relationships/hyperlink" Target="file:///C:\Public\TM2\Shared%20Documents\Forms\AllItems.aspx" TargetMode="External"/><Relationship Id="rId6" Type="http://schemas.openxmlformats.org/officeDocument/2006/relationships/hyperlink" Target="../../../../../../../Public/TM2/Shared%20Documents/Forms/AllItems.aspx?ga=1&amp;sortField=LinkFilename&amp;isAscending=false&amp;id=%2Fteams%2FPublic%2FTM2%2FShared%20Documents%2FPublic%2FRegulatory%2FFilings%2DAdvice%20Letters%2FApproved%2FElectric%2FELECTRIC%5F4929%2DE%2DA%2Epdf&amp;viewid=c9868ae1%2Df1cd%2D43b6%2Da712%2Dd734ff79e266&amp;parent=%2Fteams%2FPublic%2FTM2%2FShared%20Documents%2FPublic%2FRegulatory%2FFilings%2DAdvice%20Letters%2FApproved%2FElectric" TargetMode="External"/><Relationship Id="rId5" Type="http://schemas.openxmlformats.org/officeDocument/2006/relationships/hyperlink" Target="../../../../../../../Public/TM2/Shared%20Documents/Forms/AllItems.aspx?ga=1&amp;sortField=LinkFilename&amp;isAscending=false&amp;id=%2Fteams%2FPublic%2FTM2%2FShared%20Documents%2FPublic%2FRegulatory%2FFilings%2DAdvice%20Letters%2FApproved%2FElectric%2FELECTRIC%5F4929%2DE%2DA%2Epdf&amp;viewid=c9868ae1%2Df1cd%2D43b6%2Da712%2Dd734ff79e266&amp;parent=%2Fteams%2FPublic%2FTM2%2FShared%20Documents%2FPublic%2FRegulatory%2FFilings%2DAdvice%20Letters%2FApproved%2FElectric" TargetMode="External"/><Relationship Id="rId4" Type="http://schemas.openxmlformats.org/officeDocument/2006/relationships/hyperlink" Target="../../../../../../../../../:b:/r/teams/Public/TM2/Shared%20Documents/Public/Regulatory/Filings-Advice%20Letters/Pending/Electric/ELECTRIC_4864-E.pdf?csf=1&amp;web=1&amp;e=pb5wb9"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F8D60-92E8-40E7-941E-8C4E5B490922}">
  <dimension ref="A1:T48"/>
  <sheetViews>
    <sheetView showGridLines="0" tabSelected="1" workbookViewId="0">
      <selection activeCell="S46" sqref="S46"/>
    </sheetView>
  </sheetViews>
  <sheetFormatPr defaultRowHeight="15" x14ac:dyDescent="0.25"/>
  <cols>
    <col min="1" max="1" width="3.85546875" customWidth="1"/>
    <col min="2" max="2" width="5.28515625" customWidth="1"/>
    <col min="3" max="3" width="23.140625" customWidth="1"/>
    <col min="17" max="17" width="15.5703125" bestFit="1" customWidth="1"/>
    <col min="18" max="18" width="10.5703125" bestFit="1" customWidth="1"/>
  </cols>
  <sheetData>
    <row r="1" spans="1:17" x14ac:dyDescent="0.25">
      <c r="A1" t="s">
        <v>254</v>
      </c>
      <c r="Q1" s="124"/>
    </row>
    <row r="2" spans="1:17" x14ac:dyDescent="0.25">
      <c r="Q2" s="124" t="s">
        <v>255</v>
      </c>
    </row>
    <row r="3" spans="1:17" x14ac:dyDescent="0.25">
      <c r="Q3" s="124" t="s">
        <v>256</v>
      </c>
    </row>
    <row r="4" spans="1:17" x14ac:dyDescent="0.25">
      <c r="Q4" s="125" t="s">
        <v>257</v>
      </c>
    </row>
    <row r="5" spans="1:17" x14ac:dyDescent="0.25">
      <c r="A5">
        <v>1</v>
      </c>
      <c r="B5" s="126" t="s">
        <v>258</v>
      </c>
      <c r="Q5" s="127">
        <f>'Authorized Rev Req'!I95</f>
        <v>16588783.539947376</v>
      </c>
    </row>
    <row r="6" spans="1:17" x14ac:dyDescent="0.25">
      <c r="B6" s="128" t="s">
        <v>259</v>
      </c>
      <c r="C6" t="s">
        <v>260</v>
      </c>
      <c r="Q6" s="127">
        <f>Q5*0.01</f>
        <v>165887.83539947376</v>
      </c>
    </row>
    <row r="7" spans="1:17" x14ac:dyDescent="0.25">
      <c r="B7" s="128"/>
      <c r="Q7" s="127"/>
    </row>
    <row r="8" spans="1:17" x14ac:dyDescent="0.25">
      <c r="A8">
        <v>2</v>
      </c>
      <c r="B8" s="126" t="s">
        <v>261</v>
      </c>
      <c r="Q8" t="s">
        <v>262</v>
      </c>
    </row>
    <row r="9" spans="1:17" x14ac:dyDescent="0.25">
      <c r="B9" s="129" t="s">
        <v>259</v>
      </c>
      <c r="C9" s="130" t="str">
        <f>'Incremental Rev Req'!$B$91</f>
        <v>A.19-08-013</v>
      </c>
      <c r="D9" s="130" t="str">
        <f>'Incremental Rev Req'!$A$91</f>
        <v>2021 GRC Track 4 (2024 Attrition Bridge Year)</v>
      </c>
      <c r="E9" s="130"/>
      <c r="F9" s="130"/>
      <c r="G9" s="130"/>
      <c r="H9" s="130"/>
      <c r="I9" s="130"/>
      <c r="J9" s="130"/>
      <c r="K9" s="130"/>
      <c r="L9" s="130"/>
      <c r="M9" s="130"/>
      <c r="N9" s="130"/>
      <c r="O9" s="130"/>
      <c r="P9" s="130"/>
      <c r="Q9" s="131">
        <f>SUM('Incremental Rev Req'!D91:D93)</f>
        <v>807974</v>
      </c>
    </row>
    <row r="10" spans="1:17" x14ac:dyDescent="0.25">
      <c r="B10" s="132" t="s">
        <v>263</v>
      </c>
      <c r="C10" t="str">
        <f>'Incremental Rev Req'!$B$106</f>
        <v>A.23-01-020</v>
      </c>
      <c r="D10" t="str">
        <f>'Incremental Rev Req'!$A$106</f>
        <v>2023 ERRA Trigger</v>
      </c>
      <c r="Q10" s="127">
        <f>'Incremental Rev Req'!$D$106</f>
        <v>595615</v>
      </c>
    </row>
    <row r="11" spans="1:17" x14ac:dyDescent="0.25">
      <c r="B11" s="129" t="s">
        <v>264</v>
      </c>
      <c r="C11" s="130" t="str">
        <f>'Incremental Rev Req'!$B$96</f>
        <v>A.22-06-003</v>
      </c>
      <c r="D11" s="130" t="str">
        <f>'Incremental Rev Req'!$A$96</f>
        <v>2021 WM/VM (2021 over authorized)</v>
      </c>
      <c r="E11" s="130"/>
      <c r="F11" s="130"/>
      <c r="G11" s="130"/>
      <c r="H11" s="130"/>
      <c r="I11" s="130"/>
      <c r="J11" s="130"/>
      <c r="K11" s="130"/>
      <c r="L11" s="130"/>
      <c r="M11" s="130"/>
      <c r="N11" s="130"/>
      <c r="O11" s="130"/>
      <c r="P11" s="130"/>
      <c r="Q11" s="131">
        <f>'Incremental Rev Req'!$D$96</f>
        <v>327000</v>
      </c>
    </row>
    <row r="12" spans="1:17" x14ac:dyDescent="0.25">
      <c r="B12" s="129" t="s">
        <v>265</v>
      </c>
      <c r="C12" s="130" t="str">
        <f>'Incremental Rev Req'!$B$97</f>
        <v>A.20-12-010</v>
      </c>
      <c r="D12" s="130" t="str">
        <f>'Incremental Rev Req'!$A$97</f>
        <v>WEMA 2 Insurance</v>
      </c>
      <c r="E12" s="130"/>
      <c r="F12" s="130"/>
      <c r="G12" s="130"/>
      <c r="H12" s="130"/>
      <c r="I12" s="130"/>
      <c r="J12" s="130"/>
      <c r="K12" s="130"/>
      <c r="L12" s="130"/>
      <c r="M12" s="130"/>
      <c r="N12" s="130"/>
      <c r="O12" s="130"/>
      <c r="P12" s="130"/>
      <c r="Q12" s="131">
        <f>'Incremental Rev Req'!$D$97</f>
        <v>214500</v>
      </c>
    </row>
    <row r="13" spans="1:17" x14ac:dyDescent="0.25">
      <c r="B13" s="129" t="s">
        <v>266</v>
      </c>
      <c r="C13" s="130" t="str">
        <f>'Incremental Rev Req'!$B$99</f>
        <v>A.22-03-018</v>
      </c>
      <c r="D13" s="130" t="str">
        <f>'Incremental Rev Req'!$A$99</f>
        <v>2022 CEMA 
(2020 Storms)</v>
      </c>
      <c r="E13" s="130"/>
      <c r="F13" s="130"/>
      <c r="G13" s="130"/>
      <c r="H13" s="130"/>
      <c r="I13" s="130"/>
      <c r="J13" s="130"/>
      <c r="K13" s="130"/>
      <c r="L13" s="130"/>
      <c r="M13" s="130"/>
      <c r="N13" s="130"/>
      <c r="O13" s="130"/>
      <c r="P13" s="130"/>
      <c r="Q13" s="131">
        <f>'Incremental Rev Req'!$D$99</f>
        <v>198000</v>
      </c>
    </row>
    <row r="14" spans="1:17" x14ac:dyDescent="0.25">
      <c r="B14" s="129" t="s">
        <v>267</v>
      </c>
      <c r="C14" s="130" t="str">
        <f>'Incremental Rev Req'!$B$104</f>
        <v>A.21-12-009</v>
      </c>
      <c r="D14" s="130" t="str">
        <f>'Incremental Rev Req'!$A$104</f>
        <v>Building Electrification</v>
      </c>
      <c r="E14" s="130"/>
      <c r="F14" s="130"/>
      <c r="G14" s="130"/>
      <c r="H14" s="130"/>
      <c r="I14" s="130"/>
      <c r="J14" s="130"/>
      <c r="K14" s="130"/>
      <c r="L14" s="130"/>
      <c r="M14" s="130"/>
      <c r="N14" s="130"/>
      <c r="O14" s="130"/>
      <c r="P14" s="130"/>
      <c r="Q14" s="131">
        <f>'Incremental Rev Req'!$D$104</f>
        <v>73507</v>
      </c>
    </row>
    <row r="15" spans="1:17" x14ac:dyDescent="0.25">
      <c r="B15" s="129" t="s">
        <v>268</v>
      </c>
      <c r="C15" s="130" t="str">
        <f>'Incremental Rev Req'!$B$103</f>
        <v>A.22-03-007</v>
      </c>
      <c r="D15" s="130" t="str">
        <f>'Incremental Rev Req'!$A$103</f>
        <v>2024-2027 EE Application (Inc. IDSM)</v>
      </c>
      <c r="E15" s="130"/>
      <c r="F15" s="130"/>
      <c r="G15" s="130"/>
      <c r="H15" s="130"/>
      <c r="I15" s="130"/>
      <c r="J15" s="130"/>
      <c r="K15" s="130"/>
      <c r="L15" s="130"/>
      <c r="M15" s="130"/>
      <c r="N15" s="130"/>
      <c r="O15" s="130"/>
      <c r="P15" s="130"/>
      <c r="Q15" s="131">
        <f>'Incremental Rev Req'!$D$103</f>
        <v>25994.446120539273</v>
      </c>
    </row>
    <row r="16" spans="1:17" x14ac:dyDescent="0.25">
      <c r="B16" s="129" t="s">
        <v>269</v>
      </c>
      <c r="C16" s="130" t="str">
        <f>'Incremental Rev Req'!$B$100</f>
        <v>A.22-05-004</v>
      </c>
      <c r="D16" s="130" t="str">
        <f>'Incremental Rev Req'!$A$100</f>
        <v>2023-2027 Demand Response</v>
      </c>
      <c r="E16" s="130"/>
      <c r="F16" s="130"/>
      <c r="G16" s="130"/>
      <c r="H16" s="130"/>
      <c r="I16" s="130"/>
      <c r="J16" s="130"/>
      <c r="K16" s="130"/>
      <c r="L16" s="130"/>
      <c r="M16" s="130"/>
      <c r="N16" s="130"/>
      <c r="O16" s="130"/>
      <c r="P16" s="130"/>
      <c r="Q16" s="131">
        <f>SUM('Incremental Rev Req'!D100:D101)</f>
        <v>25671.603133774152</v>
      </c>
    </row>
    <row r="18" spans="1:18" x14ac:dyDescent="0.25">
      <c r="A18">
        <v>3</v>
      </c>
      <c r="B18" s="133" t="s">
        <v>270</v>
      </c>
      <c r="Q18" t="s">
        <v>262</v>
      </c>
    </row>
    <row r="19" spans="1:18" x14ac:dyDescent="0.25">
      <c r="A19" s="132" t="s">
        <v>271</v>
      </c>
      <c r="B19" s="132" t="s">
        <v>259</v>
      </c>
      <c r="C19" t="str">
        <f>'Incremental Rev Req'!$B$106</f>
        <v>A.23-01-020</v>
      </c>
      <c r="D19" t="str">
        <f>'Incremental Rev Req'!$A$106</f>
        <v>2023 ERRA Trigger</v>
      </c>
      <c r="Q19" s="127">
        <f>'Incremental Rev Req'!$D$106</f>
        <v>595615</v>
      </c>
      <c r="R19" t="s">
        <v>271</v>
      </c>
    </row>
    <row r="20" spans="1:18" x14ac:dyDescent="0.25">
      <c r="B20" s="132"/>
    </row>
    <row r="22" spans="1:18" x14ac:dyDescent="0.25">
      <c r="A22">
        <v>4</v>
      </c>
      <c r="B22" t="s">
        <v>272</v>
      </c>
      <c r="Q22" t="s">
        <v>262</v>
      </c>
    </row>
    <row r="23" spans="1:18" x14ac:dyDescent="0.25">
      <c r="B23" s="129" t="s">
        <v>259</v>
      </c>
      <c r="C23" s="130" t="str">
        <f>'Incremental Rev Req'!$B$95</f>
        <v>A.21-09-019</v>
      </c>
      <c r="D23" s="130" t="str">
        <f>'Incremental Rev Req'!$A$95</f>
        <v>2021 CEMA/WEMA - 2019/2020 Drought, COVID, 2018-2019 Storm Events, Property Ins</v>
      </c>
      <c r="E23" s="130"/>
      <c r="F23" s="130"/>
      <c r="G23" s="130"/>
      <c r="H23" s="130"/>
      <c r="I23" s="130"/>
      <c r="J23" s="130"/>
      <c r="K23" s="130"/>
      <c r="L23" s="130"/>
      <c r="M23" s="130"/>
      <c r="N23" s="130"/>
      <c r="O23" s="130"/>
      <c r="P23" s="130"/>
      <c r="Q23" s="131">
        <f>'Incremental Rev Req'!$D$95</f>
        <v>132148</v>
      </c>
    </row>
    <row r="24" spans="1:18" x14ac:dyDescent="0.25">
      <c r="B24" s="129" t="s">
        <v>263</v>
      </c>
      <c r="C24" s="130" t="str">
        <f>'Incremental Rev Req'!$B$102</f>
        <v>A.21-07-009</v>
      </c>
      <c r="D24" s="130" t="str">
        <f>'Incremental Rev Req'!$A$102</f>
        <v>CSRP Track 2</v>
      </c>
      <c r="E24" s="130"/>
      <c r="F24" s="130"/>
      <c r="G24" s="130"/>
      <c r="H24" s="130"/>
      <c r="I24" s="130"/>
      <c r="J24" s="130"/>
      <c r="K24" s="130"/>
      <c r="L24" s="130"/>
      <c r="M24" s="130"/>
      <c r="N24" s="130"/>
      <c r="O24" s="130"/>
      <c r="P24" s="130"/>
      <c r="Q24" s="131">
        <f>'Incremental Rev Req'!$D$102</f>
        <v>50075</v>
      </c>
    </row>
    <row r="25" spans="1:18" x14ac:dyDescent="0.25">
      <c r="B25" s="129" t="s">
        <v>264</v>
      </c>
      <c r="C25" s="130" t="str">
        <f>'Incremental Rev Req'!$B$107</f>
        <v>Advice 4881-E</v>
      </c>
      <c r="D25" s="130" t="str">
        <f>'Incremental Rev Req'!$A$107</f>
        <v>Z-Factor AL for Track 3 Category 2 Veg Costs</v>
      </c>
      <c r="E25" s="130"/>
      <c r="F25" s="130"/>
      <c r="G25" s="130"/>
      <c r="H25" s="130"/>
      <c r="I25" s="130"/>
      <c r="J25" s="130"/>
      <c r="K25" s="130"/>
      <c r="L25" s="130"/>
      <c r="M25" s="130"/>
      <c r="N25" s="130"/>
      <c r="O25" s="130"/>
      <c r="P25" s="130"/>
      <c r="Q25" s="131">
        <f>'Incremental Rev Req'!$D$107</f>
        <v>35376</v>
      </c>
    </row>
    <row r="26" spans="1:18" x14ac:dyDescent="0.25">
      <c r="B26" s="129" t="s">
        <v>265</v>
      </c>
      <c r="C26" s="130" t="str">
        <f>'Incremental Rev Req'!$B$98</f>
        <v>A.22-04-001</v>
      </c>
      <c r="D26" s="130" t="str">
        <f>'Incremental Rev Req'!$A$98</f>
        <v>2021 ERRA Review</v>
      </c>
      <c r="E26" s="130"/>
      <c r="F26" s="130"/>
      <c r="G26" s="130"/>
      <c r="H26" s="130"/>
      <c r="I26" s="130"/>
      <c r="J26" s="130"/>
      <c r="K26" s="130"/>
      <c r="L26" s="130"/>
      <c r="M26" s="130"/>
      <c r="N26" s="130"/>
      <c r="O26" s="130"/>
      <c r="P26" s="130"/>
      <c r="Q26" s="131">
        <f>'Incremental Rev Req'!$D$98</f>
        <v>25706</v>
      </c>
    </row>
    <row r="27" spans="1:18" x14ac:dyDescent="0.25">
      <c r="B27" s="129" t="s">
        <v>266</v>
      </c>
      <c r="C27" s="130" t="str">
        <f>'Incremental Rev Req'!$B$105</f>
        <v>A.18-11-025, -026, -027</v>
      </c>
      <c r="D27" s="130" t="str">
        <f>'Incremental Rev Req'!$A$105</f>
        <v>Click Through Authorization Process</v>
      </c>
      <c r="E27" s="130"/>
      <c r="F27" s="130"/>
      <c r="G27" s="130"/>
      <c r="H27" s="130"/>
      <c r="I27" s="130"/>
      <c r="J27" s="130"/>
      <c r="K27" s="130"/>
      <c r="L27" s="130"/>
      <c r="M27" s="130"/>
      <c r="N27" s="130"/>
      <c r="O27" s="130"/>
      <c r="P27" s="130"/>
      <c r="Q27" s="131">
        <f>'Incremental Rev Req'!$D$105</f>
        <v>1983</v>
      </c>
    </row>
    <row r="28" spans="1:18" x14ac:dyDescent="0.25">
      <c r="B28" s="129" t="s">
        <v>267</v>
      </c>
      <c r="C28" s="130" t="str">
        <f>'Incremental Rev Req'!$B$94</f>
        <v>A.19-08-013</v>
      </c>
      <c r="D28" s="130" t="str">
        <f>'Incremental Rev Req'!$A$94</f>
        <v>Wildfire Liability Self-Insurance PFM</v>
      </c>
      <c r="E28" s="130"/>
      <c r="F28" s="130"/>
      <c r="G28" s="130"/>
      <c r="H28" s="130"/>
      <c r="I28" s="130"/>
      <c r="J28" s="130"/>
      <c r="K28" s="130"/>
      <c r="L28" s="130"/>
      <c r="M28" s="130"/>
      <c r="N28" s="130"/>
      <c r="O28" s="130"/>
      <c r="P28" s="130"/>
      <c r="Q28" s="131">
        <f>'Incremental Rev Req'!$D$94</f>
        <v>-80000</v>
      </c>
    </row>
    <row r="29" spans="1:18" x14ac:dyDescent="0.25">
      <c r="B29" s="132"/>
      <c r="Q29" s="127"/>
    </row>
    <row r="31" spans="1:18" ht="15" customHeight="1" x14ac:dyDescent="0.25">
      <c r="A31">
        <v>5</v>
      </c>
      <c r="B31" s="134" t="s">
        <v>273</v>
      </c>
      <c r="C31" s="135"/>
      <c r="D31" s="135"/>
      <c r="E31" s="135"/>
      <c r="F31" s="135"/>
      <c r="G31" s="135"/>
      <c r="H31" s="135"/>
      <c r="I31" s="135"/>
      <c r="J31" s="135"/>
      <c r="K31" s="135"/>
      <c r="L31" s="135"/>
      <c r="M31" s="135"/>
      <c r="N31" s="135"/>
      <c r="O31" s="135"/>
      <c r="P31" s="135"/>
    </row>
    <row r="32" spans="1:18" x14ac:dyDescent="0.25">
      <c r="B32" s="132" t="s">
        <v>259</v>
      </c>
      <c r="C32" s="132" t="s">
        <v>274</v>
      </c>
      <c r="Q32" s="136">
        <f>'Incremental Rev Req'!$P$101</f>
        <v>17993263.72696913</v>
      </c>
    </row>
    <row r="33" spans="1:20" x14ac:dyDescent="0.25">
      <c r="B33" s="132" t="s">
        <v>263</v>
      </c>
      <c r="C33" s="132" t="s">
        <v>275</v>
      </c>
      <c r="Q33" s="136">
        <f>'Incremental Rev Req'!$Q$101</f>
        <v>16457814.338481473</v>
      </c>
    </row>
    <row r="34" spans="1:20" x14ac:dyDescent="0.25">
      <c r="B34" s="132" t="s">
        <v>264</v>
      </c>
      <c r="C34" s="132" t="s">
        <v>276</v>
      </c>
      <c r="Q34" s="136">
        <f>'Incremental Rev Req'!$R$101</f>
        <v>16185819.580391549</v>
      </c>
    </row>
    <row r="36" spans="1:20" x14ac:dyDescent="0.25">
      <c r="A36">
        <v>6</v>
      </c>
      <c r="B36" s="137" t="s">
        <v>277</v>
      </c>
      <c r="C36" s="137"/>
      <c r="D36" s="137"/>
      <c r="E36" s="137"/>
      <c r="F36" s="137"/>
      <c r="G36" s="137"/>
      <c r="H36" s="137"/>
      <c r="I36" s="137"/>
      <c r="J36" s="137"/>
      <c r="K36" s="137"/>
      <c r="L36" s="135"/>
      <c r="M36" s="135"/>
      <c r="N36" s="135"/>
      <c r="O36" s="135"/>
      <c r="R36" s="138" t="s">
        <v>278</v>
      </c>
    </row>
    <row r="37" spans="1:20" x14ac:dyDescent="0.25">
      <c r="B37" s="132" t="s">
        <v>259</v>
      </c>
      <c r="C37" s="132" t="s">
        <v>279</v>
      </c>
      <c r="R37" s="139">
        <v>26.945118717924</v>
      </c>
    </row>
    <row r="38" spans="1:20" x14ac:dyDescent="0.25">
      <c r="B38" s="132" t="s">
        <v>263</v>
      </c>
      <c r="C38" s="132" t="s">
        <v>274</v>
      </c>
      <c r="R38" s="139">
        <v>31.155760327692338</v>
      </c>
    </row>
    <row r="39" spans="1:20" x14ac:dyDescent="0.25">
      <c r="B39" s="132" t="s">
        <v>264</v>
      </c>
      <c r="C39" s="132" t="s">
        <v>275</v>
      </c>
      <c r="R39" s="139">
        <v>28.983671286728232</v>
      </c>
    </row>
    <row r="40" spans="1:20" x14ac:dyDescent="0.25">
      <c r="B40" s="132" t="s">
        <v>265</v>
      </c>
      <c r="C40" s="132" t="s">
        <v>276</v>
      </c>
      <c r="R40" s="139">
        <v>28.835693688149611</v>
      </c>
    </row>
    <row r="42" spans="1:20" x14ac:dyDescent="0.25">
      <c r="A42">
        <v>7</v>
      </c>
      <c r="B42" s="140" t="s">
        <v>280</v>
      </c>
      <c r="S42" s="138" t="s">
        <v>281</v>
      </c>
      <c r="T42" s="138" t="s">
        <v>282</v>
      </c>
    </row>
    <row r="43" spans="1:20" x14ac:dyDescent="0.25">
      <c r="B43" t="s">
        <v>259</v>
      </c>
      <c r="C43" s="132" t="s">
        <v>279</v>
      </c>
      <c r="S43" s="141">
        <v>218.7472443274946</v>
      </c>
      <c r="T43" s="141">
        <v>147.80586042103153</v>
      </c>
    </row>
    <row r="44" spans="1:20" x14ac:dyDescent="0.25">
      <c r="B44" t="s">
        <v>263</v>
      </c>
      <c r="C44" s="132" t="s">
        <v>274</v>
      </c>
      <c r="S44" s="141">
        <v>218.66162810665705</v>
      </c>
      <c r="T44" s="141">
        <v>147.74804747094092</v>
      </c>
    </row>
    <row r="45" spans="1:20" x14ac:dyDescent="0.25">
      <c r="B45" t="s">
        <v>264</v>
      </c>
      <c r="C45" s="132" t="s">
        <v>275</v>
      </c>
      <c r="S45" s="141">
        <v>199.84182684579875</v>
      </c>
      <c r="T45" s="141">
        <v>135.03984544607309</v>
      </c>
    </row>
    <row r="46" spans="1:20" x14ac:dyDescent="0.25">
      <c r="B46" t="s">
        <v>265</v>
      </c>
      <c r="C46" s="132" t="s">
        <v>276</v>
      </c>
      <c r="S46" s="141">
        <v>198.06504161451736</v>
      </c>
      <c r="T46" s="141">
        <v>133.84005882978786</v>
      </c>
    </row>
    <row r="48" spans="1:20" x14ac:dyDescent="0.25">
      <c r="A48" s="53" t="s">
        <v>283</v>
      </c>
    </row>
  </sheetData>
  <mergeCells count="2">
    <mergeCell ref="B31:P31"/>
    <mergeCell ref="B36:O36"/>
  </mergeCells>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C0E4E-DD9B-4C9D-9D23-8B7E15FE3CC6}">
  <sheetPr>
    <pageSetUpPr fitToPage="1"/>
  </sheetPr>
  <dimension ref="A1:M99"/>
  <sheetViews>
    <sheetView showGridLines="0" topLeftCell="B52" zoomScale="70" zoomScaleNormal="70" workbookViewId="0">
      <pane xSplit="1" topLeftCell="C1" activePane="topRight" state="frozen"/>
      <selection activeCell="H36" sqref="H36"/>
      <selection pane="topRight" activeCell="H93" sqref="H93"/>
    </sheetView>
  </sheetViews>
  <sheetFormatPr defaultColWidth="9.140625" defaultRowHeight="15" x14ac:dyDescent="0.25"/>
  <cols>
    <col min="1" max="1" width="75.42578125" style="1" hidden="1" customWidth="1"/>
    <col min="2" max="2" width="65.5703125" style="1" bestFit="1" customWidth="1"/>
    <col min="3" max="3" width="40.7109375" style="1" bestFit="1" customWidth="1"/>
    <col min="4" max="9" width="22" style="1" customWidth="1"/>
    <col min="10" max="10" width="31.42578125" style="1" customWidth="1"/>
    <col min="11" max="11" width="60.7109375" style="1" customWidth="1"/>
    <col min="12" max="12" width="13.42578125" style="1" customWidth="1"/>
    <col min="13" max="16384" width="9.140625" style="1"/>
  </cols>
  <sheetData>
    <row r="1" spans="1:12" x14ac:dyDescent="0.25">
      <c r="J1" s="2"/>
    </row>
    <row r="2" spans="1:12" x14ac:dyDescent="0.25">
      <c r="B2" s="1" t="s">
        <v>0</v>
      </c>
      <c r="H2" s="2"/>
    </row>
    <row r="3" spans="1:12" ht="15.75" thickBot="1" x14ac:dyDescent="0.3">
      <c r="B3" s="1" t="s">
        <v>1</v>
      </c>
    </row>
    <row r="4" spans="1:12" ht="18" customHeight="1" x14ac:dyDescent="0.25">
      <c r="C4" s="3"/>
      <c r="D4" s="4" t="s">
        <v>2</v>
      </c>
      <c r="E4" s="4" t="s">
        <v>3</v>
      </c>
      <c r="F4" s="4" t="s">
        <v>4</v>
      </c>
      <c r="G4" s="4" t="s">
        <v>5</v>
      </c>
      <c r="H4" s="4" t="s">
        <v>6</v>
      </c>
      <c r="I4" s="4" t="s">
        <v>7</v>
      </c>
      <c r="J4" s="5"/>
      <c r="K4" s="4"/>
      <c r="L4" s="6"/>
    </row>
    <row r="5" spans="1:12" x14ac:dyDescent="0.25">
      <c r="C5" s="7"/>
      <c r="F5" s="8"/>
      <c r="G5" s="8"/>
      <c r="H5" s="9" t="s">
        <v>8</v>
      </c>
      <c r="I5" s="9"/>
      <c r="K5" s="8"/>
      <c r="L5" s="10"/>
    </row>
    <row r="6" spans="1:12" s="11" customFormat="1" x14ac:dyDescent="0.25">
      <c r="C6" s="12"/>
      <c r="D6" s="13" t="s">
        <v>9</v>
      </c>
      <c r="E6" s="13" t="s">
        <v>10</v>
      </c>
      <c r="F6" s="13" t="s">
        <v>11</v>
      </c>
      <c r="G6" s="13" t="s">
        <v>12</v>
      </c>
      <c r="H6" s="14" t="s">
        <v>13</v>
      </c>
      <c r="I6" s="15" t="s">
        <v>14</v>
      </c>
      <c r="K6" s="16"/>
      <c r="L6" s="17"/>
    </row>
    <row r="7" spans="1:12" ht="30" x14ac:dyDescent="0.25">
      <c r="B7" s="18" t="s">
        <v>15</v>
      </c>
      <c r="C7" s="19" t="s">
        <v>16</v>
      </c>
      <c r="D7" s="20" t="s">
        <v>17</v>
      </c>
      <c r="E7" s="20" t="s">
        <v>17</v>
      </c>
      <c r="F7" s="20" t="s">
        <v>17</v>
      </c>
      <c r="G7" s="20" t="s">
        <v>17</v>
      </c>
      <c r="H7" s="20" t="s">
        <v>17</v>
      </c>
      <c r="I7" s="20" t="s">
        <v>17</v>
      </c>
      <c r="J7" s="20" t="s">
        <v>18</v>
      </c>
      <c r="K7" s="20" t="s">
        <v>19</v>
      </c>
      <c r="L7" s="21" t="s">
        <v>20</v>
      </c>
    </row>
    <row r="8" spans="1:12" ht="14.1" customHeight="1" x14ac:dyDescent="0.25">
      <c r="A8" s="8" t="s">
        <v>21</v>
      </c>
      <c r="B8" s="8" t="s">
        <v>21</v>
      </c>
      <c r="C8" s="22"/>
      <c r="L8" s="10"/>
    </row>
    <row r="9" spans="1:12" ht="14.1" customHeight="1" x14ac:dyDescent="0.25">
      <c r="A9" s="1" t="s">
        <v>22</v>
      </c>
      <c r="B9" s="1" t="s">
        <v>23</v>
      </c>
      <c r="C9" s="23" t="s">
        <v>24</v>
      </c>
      <c r="D9" s="24">
        <v>703910</v>
      </c>
      <c r="E9" s="24">
        <v>703910</v>
      </c>
      <c r="F9" s="24">
        <v>703910</v>
      </c>
      <c r="G9" s="24">
        <v>703910</v>
      </c>
      <c r="H9" s="24">
        <v>735101</v>
      </c>
      <c r="I9" s="24">
        <v>729370</v>
      </c>
      <c r="J9" s="25" t="s">
        <v>25</v>
      </c>
      <c r="K9" s="26" t="s">
        <v>26</v>
      </c>
      <c r="L9" s="10" t="s">
        <v>27</v>
      </c>
    </row>
    <row r="10" spans="1:12" ht="14.1" customHeight="1" x14ac:dyDescent="0.25">
      <c r="A10" s="1" t="s">
        <v>22</v>
      </c>
      <c r="B10" s="1" t="s">
        <v>23</v>
      </c>
      <c r="C10" s="23" t="s">
        <v>24</v>
      </c>
      <c r="D10" s="24">
        <v>62641</v>
      </c>
      <c r="E10" s="24">
        <v>62641</v>
      </c>
      <c r="F10" s="24">
        <v>62641</v>
      </c>
      <c r="G10" s="24">
        <v>62641</v>
      </c>
      <c r="H10" s="24">
        <v>62456</v>
      </c>
      <c r="I10" s="24">
        <v>61815</v>
      </c>
      <c r="J10" s="25" t="s">
        <v>28</v>
      </c>
      <c r="K10" s="26" t="s">
        <v>26</v>
      </c>
      <c r="L10" s="10" t="s">
        <v>27</v>
      </c>
    </row>
    <row r="11" spans="1:12" ht="14.1" customHeight="1" x14ac:dyDescent="0.25">
      <c r="A11" s="1" t="s">
        <v>22</v>
      </c>
      <c r="B11" s="1" t="s">
        <v>23</v>
      </c>
      <c r="C11" s="23" t="s">
        <v>24</v>
      </c>
      <c r="D11" s="24">
        <v>6492669</v>
      </c>
      <c r="E11" s="24">
        <v>6492669</v>
      </c>
      <c r="F11" s="24">
        <v>6492669</v>
      </c>
      <c r="G11" s="24">
        <v>6492669</v>
      </c>
      <c r="H11" s="24">
        <v>6995075</v>
      </c>
      <c r="I11" s="24">
        <v>6911672</v>
      </c>
      <c r="J11" s="25" t="s">
        <v>29</v>
      </c>
      <c r="K11" s="26" t="s">
        <v>26</v>
      </c>
      <c r="L11" s="10" t="s">
        <v>27</v>
      </c>
    </row>
    <row r="12" spans="1:12" ht="14.1" customHeight="1" x14ac:dyDescent="0.25">
      <c r="A12" s="1" t="s">
        <v>30</v>
      </c>
      <c r="B12" s="1" t="s">
        <v>31</v>
      </c>
      <c r="C12" s="23" t="s">
        <v>32</v>
      </c>
      <c r="D12" s="24">
        <v>-1351.3961377258283</v>
      </c>
      <c r="E12" s="24">
        <v>-3564.7908969583245</v>
      </c>
      <c r="F12" s="24">
        <v>-3564.7908969583245</v>
      </c>
      <c r="G12" s="24">
        <v>-3564.7908969583245</v>
      </c>
      <c r="H12" s="24">
        <v>-3564.7908969583245</v>
      </c>
      <c r="I12" s="24">
        <v>-3564.7908969583245</v>
      </c>
      <c r="J12" s="25" t="s">
        <v>25</v>
      </c>
      <c r="K12" s="26" t="s">
        <v>32</v>
      </c>
      <c r="L12" s="10" t="s">
        <v>33</v>
      </c>
    </row>
    <row r="13" spans="1:12" ht="14.1" customHeight="1" x14ac:dyDescent="0.25">
      <c r="A13" s="1" t="s">
        <v>30</v>
      </c>
      <c r="B13" s="1" t="s">
        <v>31</v>
      </c>
      <c r="C13" s="23" t="s">
        <v>32</v>
      </c>
      <c r="D13" s="24"/>
      <c r="E13" s="24">
        <v>2213.3947592324962</v>
      </c>
      <c r="F13" s="24">
        <v>2213.3947592324962</v>
      </c>
      <c r="G13" s="24">
        <v>2213.3947592324962</v>
      </c>
      <c r="H13" s="24">
        <v>2213.3947592324962</v>
      </c>
      <c r="I13" s="24">
        <v>2213.3947592324962</v>
      </c>
      <c r="J13" s="25" t="s">
        <v>28</v>
      </c>
      <c r="K13" s="26" t="s">
        <v>32</v>
      </c>
      <c r="L13" s="10" t="s">
        <v>33</v>
      </c>
    </row>
    <row r="14" spans="1:12" ht="14.1" customHeight="1" x14ac:dyDescent="0.25">
      <c r="A14" s="1" t="s">
        <v>34</v>
      </c>
      <c r="B14" s="1" t="s">
        <v>31</v>
      </c>
      <c r="C14" s="23" t="s">
        <v>32</v>
      </c>
      <c r="D14" s="24">
        <v>322298.97490968654</v>
      </c>
      <c r="E14" s="24">
        <v>322298.97490968654</v>
      </c>
      <c r="F14" s="24">
        <v>322298.97490968654</v>
      </c>
      <c r="G14" s="24">
        <v>322298.97490968654</v>
      </c>
      <c r="H14" s="24">
        <v>322298.97490968654</v>
      </c>
      <c r="I14" s="24">
        <v>322298.97490968654</v>
      </c>
      <c r="J14" s="25" t="s">
        <v>29</v>
      </c>
      <c r="K14" s="26" t="s">
        <v>32</v>
      </c>
      <c r="L14" s="10" t="s">
        <v>33</v>
      </c>
    </row>
    <row r="15" spans="1:12" ht="13.7" customHeight="1" x14ac:dyDescent="0.25">
      <c r="A15" s="1" t="s">
        <v>35</v>
      </c>
      <c r="B15" s="1" t="s">
        <v>34</v>
      </c>
      <c r="C15" s="23" t="s">
        <v>36</v>
      </c>
      <c r="D15" s="24">
        <v>-11261</v>
      </c>
      <c r="E15" s="24">
        <v>-11261</v>
      </c>
      <c r="F15" s="24">
        <v>-11261</v>
      </c>
      <c r="G15" s="24">
        <v>-11261</v>
      </c>
      <c r="H15" s="24">
        <v>-4288.8654651516863</v>
      </c>
      <c r="I15" s="24">
        <v>-4288.8654651516863</v>
      </c>
      <c r="J15" s="25" t="s">
        <v>29</v>
      </c>
      <c r="K15" s="26" t="s">
        <v>37</v>
      </c>
      <c r="L15" s="10" t="s">
        <v>27</v>
      </c>
    </row>
    <row r="16" spans="1:12" ht="14.1" customHeight="1" x14ac:dyDescent="0.25">
      <c r="A16" s="1" t="s">
        <v>38</v>
      </c>
      <c r="B16" s="1" t="s">
        <v>39</v>
      </c>
      <c r="C16" s="23" t="s">
        <v>36</v>
      </c>
      <c r="D16" s="24">
        <v>6602.306107859029</v>
      </c>
      <c r="E16" s="24">
        <v>6602.306107859029</v>
      </c>
      <c r="F16" s="24">
        <v>6602.306107859029</v>
      </c>
      <c r="G16" s="24">
        <v>6602.306107859029</v>
      </c>
      <c r="H16" s="24">
        <v>52270.762443386295</v>
      </c>
      <c r="I16" s="24">
        <v>52270.762443386295</v>
      </c>
      <c r="J16" s="25" t="s">
        <v>29</v>
      </c>
      <c r="K16" s="26" t="s">
        <v>32</v>
      </c>
      <c r="L16" s="10" t="s">
        <v>33</v>
      </c>
    </row>
    <row r="17" spans="1:13" ht="14.1" customHeight="1" x14ac:dyDescent="0.25">
      <c r="A17" s="1" t="s">
        <v>38</v>
      </c>
      <c r="B17" s="1" t="s">
        <v>40</v>
      </c>
      <c r="C17" s="23" t="s">
        <v>41</v>
      </c>
      <c r="D17" s="24">
        <v>0</v>
      </c>
      <c r="E17" s="24">
        <v>0</v>
      </c>
      <c r="F17" s="24">
        <v>0</v>
      </c>
      <c r="G17" s="24">
        <v>0</v>
      </c>
      <c r="H17" s="24">
        <v>0</v>
      </c>
      <c r="I17" s="24">
        <v>0</v>
      </c>
      <c r="J17" s="25" t="s">
        <v>25</v>
      </c>
      <c r="K17" s="26" t="s">
        <v>42</v>
      </c>
      <c r="L17" s="10" t="s">
        <v>33</v>
      </c>
    </row>
    <row r="18" spans="1:13" ht="14.1" customHeight="1" x14ac:dyDescent="0.25">
      <c r="A18" s="1" t="s">
        <v>43</v>
      </c>
      <c r="B18" s="1" t="s">
        <v>40</v>
      </c>
      <c r="C18" s="23" t="s">
        <v>41</v>
      </c>
      <c r="D18" s="24">
        <v>19174.554547853812</v>
      </c>
      <c r="E18" s="24">
        <v>19174.554547853812</v>
      </c>
      <c r="F18" s="24">
        <v>19174.554547853812</v>
      </c>
      <c r="G18" s="24">
        <v>19174.554547853812</v>
      </c>
      <c r="H18" s="24">
        <v>142.58357694458402</v>
      </c>
      <c r="I18" s="24">
        <v>142.58357694458402</v>
      </c>
      <c r="J18" s="25" t="s">
        <v>29</v>
      </c>
      <c r="K18" s="26" t="s">
        <v>42</v>
      </c>
      <c r="L18" s="10" t="s">
        <v>33</v>
      </c>
    </row>
    <row r="19" spans="1:13" ht="14.1" customHeight="1" x14ac:dyDescent="0.25">
      <c r="B19" s="27" t="s">
        <v>44</v>
      </c>
      <c r="C19" s="23" t="s">
        <v>45</v>
      </c>
      <c r="D19" s="24"/>
      <c r="E19" s="24"/>
      <c r="F19" s="24"/>
      <c r="G19" s="24"/>
      <c r="H19" s="24">
        <v>18398</v>
      </c>
      <c r="I19" s="24">
        <v>18398</v>
      </c>
      <c r="J19" s="1" t="s">
        <v>25</v>
      </c>
      <c r="K19" s="26" t="s">
        <v>45</v>
      </c>
      <c r="L19" s="10" t="s">
        <v>33</v>
      </c>
    </row>
    <row r="20" spans="1:13" ht="14.1" customHeight="1" x14ac:dyDescent="0.25">
      <c r="B20" s="27" t="s">
        <v>44</v>
      </c>
      <c r="C20" s="23" t="s">
        <v>45</v>
      </c>
      <c r="D20" s="24"/>
      <c r="E20" s="24"/>
      <c r="F20" s="24"/>
      <c r="G20" s="24">
        <v>119343.20661840618</v>
      </c>
      <c r="H20" s="24">
        <v>119343.20661840618</v>
      </c>
      <c r="I20" s="24">
        <v>119343.20661840618</v>
      </c>
      <c r="J20" s="1" t="s">
        <v>29</v>
      </c>
      <c r="K20" s="26" t="s">
        <v>45</v>
      </c>
      <c r="L20" s="10" t="s">
        <v>33</v>
      </c>
    </row>
    <row r="21" spans="1:13" ht="14.1" customHeight="1" x14ac:dyDescent="0.25">
      <c r="A21" s="1" t="s">
        <v>43</v>
      </c>
      <c r="B21" s="1" t="s">
        <v>43</v>
      </c>
      <c r="C21" s="23" t="s">
        <v>36</v>
      </c>
      <c r="D21" s="24">
        <v>-8394.8200043287161</v>
      </c>
      <c r="E21" s="24">
        <v>-5445.8638904927429</v>
      </c>
      <c r="F21" s="24">
        <v>-5445.8638904927429</v>
      </c>
      <c r="G21" s="24">
        <v>-5445.8638904927429</v>
      </c>
      <c r="H21" s="24">
        <v>-9738</v>
      </c>
      <c r="I21" s="24">
        <v>-9738</v>
      </c>
      <c r="J21" s="25" t="s">
        <v>25</v>
      </c>
      <c r="K21" s="26" t="s">
        <v>32</v>
      </c>
      <c r="L21" s="10" t="s">
        <v>33</v>
      </c>
    </row>
    <row r="22" spans="1:13" ht="14.1" customHeight="1" x14ac:dyDescent="0.25">
      <c r="A22" s="1" t="s">
        <v>46</v>
      </c>
      <c r="B22" s="1" t="s">
        <v>43</v>
      </c>
      <c r="C22" s="23" t="s">
        <v>36</v>
      </c>
      <c r="D22" s="24">
        <v>-18772.983975755837</v>
      </c>
      <c r="E22" s="24">
        <v>-18772.983975755837</v>
      </c>
      <c r="F22" s="24">
        <v>-18772.983975755837</v>
      </c>
      <c r="G22" s="24">
        <v>-18772.983975755837</v>
      </c>
      <c r="H22" s="24">
        <v>-63095.202555466014</v>
      </c>
      <c r="I22" s="24">
        <v>-63095.202555466014</v>
      </c>
      <c r="J22" s="25" t="s">
        <v>29</v>
      </c>
      <c r="K22" s="26" t="s">
        <v>32</v>
      </c>
      <c r="L22" s="10" t="s">
        <v>33</v>
      </c>
    </row>
    <row r="23" spans="1:13" ht="14.1" customHeight="1" x14ac:dyDescent="0.25">
      <c r="A23" s="1" t="s">
        <v>46</v>
      </c>
      <c r="B23" s="28" t="s">
        <v>47</v>
      </c>
      <c r="C23" s="23" t="s">
        <v>48</v>
      </c>
      <c r="D23" s="24">
        <v>3561640.5481292848</v>
      </c>
      <c r="E23" s="24">
        <v>3761184.5612435751</v>
      </c>
      <c r="F23" s="24">
        <v>3778330</v>
      </c>
      <c r="G23" s="24">
        <v>3778330</v>
      </c>
      <c r="H23" s="26">
        <v>4995616</v>
      </c>
      <c r="I23" s="26">
        <v>4995616</v>
      </c>
      <c r="J23" s="25" t="s">
        <v>25</v>
      </c>
      <c r="K23" s="26" t="s">
        <v>49</v>
      </c>
      <c r="L23" s="10" t="s">
        <v>27</v>
      </c>
    </row>
    <row r="24" spans="1:13" ht="14.1" customHeight="1" x14ac:dyDescent="0.25">
      <c r="A24" s="1" t="s">
        <v>50</v>
      </c>
      <c r="B24" s="28" t="s">
        <v>47</v>
      </c>
      <c r="C24" s="23" t="s">
        <v>48</v>
      </c>
      <c r="D24" s="24">
        <v>710233.44568007241</v>
      </c>
      <c r="E24" s="24">
        <v>607823</v>
      </c>
      <c r="F24" s="24">
        <v>607823</v>
      </c>
      <c r="G24" s="24">
        <v>607823</v>
      </c>
      <c r="H24" s="26">
        <v>288812</v>
      </c>
      <c r="I24" s="26">
        <v>288812</v>
      </c>
      <c r="J24" s="25" t="s">
        <v>28</v>
      </c>
      <c r="K24" s="26" t="s">
        <v>49</v>
      </c>
      <c r="L24" s="10" t="s">
        <v>27</v>
      </c>
    </row>
    <row r="25" spans="1:13" ht="14.1" customHeight="1" x14ac:dyDescent="0.25">
      <c r="A25" s="1" t="s">
        <v>46</v>
      </c>
      <c r="B25" s="28" t="s">
        <v>51</v>
      </c>
      <c r="C25" s="23" t="s">
        <v>48</v>
      </c>
      <c r="D25" s="24">
        <v>3359.0568264271756</v>
      </c>
      <c r="E25" s="24">
        <v>69333.29532174411</v>
      </c>
      <c r="F25" s="24">
        <v>69333.29532174411</v>
      </c>
      <c r="G25" s="24">
        <v>69333.29532174411</v>
      </c>
      <c r="H25" s="26">
        <v>4417.1909486811319</v>
      </c>
      <c r="I25" s="26">
        <v>4417.1909486811319</v>
      </c>
      <c r="J25" s="25" t="s">
        <v>28</v>
      </c>
      <c r="K25" s="26" t="s">
        <v>49</v>
      </c>
      <c r="L25" s="10" t="s">
        <v>33</v>
      </c>
    </row>
    <row r="26" spans="1:13" ht="14.1" customHeight="1" x14ac:dyDescent="0.25">
      <c r="A26" s="1" t="s">
        <v>46</v>
      </c>
      <c r="B26" s="28" t="s">
        <v>47</v>
      </c>
      <c r="C26" s="23" t="s">
        <v>48</v>
      </c>
      <c r="D26" s="24">
        <v>-330882</v>
      </c>
      <c r="E26" s="24">
        <v>-647824</v>
      </c>
      <c r="F26" s="24">
        <v>-647824</v>
      </c>
      <c r="G26" s="24">
        <v>-647824</v>
      </c>
      <c r="H26" s="26">
        <v>-773198</v>
      </c>
      <c r="I26" s="26">
        <v>-773198</v>
      </c>
      <c r="J26" s="25" t="s">
        <v>52</v>
      </c>
      <c r="K26" s="26" t="s">
        <v>49</v>
      </c>
      <c r="L26" s="10" t="s">
        <v>27</v>
      </c>
    </row>
    <row r="27" spans="1:13" ht="14.1" customHeight="1" x14ac:dyDescent="0.25">
      <c r="A27" s="1" t="s">
        <v>46</v>
      </c>
      <c r="B27" s="28" t="s">
        <v>47</v>
      </c>
      <c r="C27" s="23" t="s">
        <v>48</v>
      </c>
      <c r="D27" s="24">
        <v>4532</v>
      </c>
      <c r="E27" s="24">
        <v>4648</v>
      </c>
      <c r="F27" s="24">
        <v>4648</v>
      </c>
      <c r="G27" s="24">
        <v>4648</v>
      </c>
      <c r="H27" s="26">
        <v>4740</v>
      </c>
      <c r="I27" s="26">
        <v>4740</v>
      </c>
      <c r="J27" s="25" t="s">
        <v>53</v>
      </c>
      <c r="K27" s="26" t="s">
        <v>49</v>
      </c>
      <c r="L27" s="10" t="s">
        <v>27</v>
      </c>
    </row>
    <row r="28" spans="1:13" ht="14.1" customHeight="1" x14ac:dyDescent="0.25">
      <c r="A28" s="1" t="s">
        <v>46</v>
      </c>
      <c r="B28" s="28" t="s">
        <v>47</v>
      </c>
      <c r="C28" s="23" t="s">
        <v>48</v>
      </c>
      <c r="D28" s="24">
        <v>27696</v>
      </c>
      <c r="E28" s="24">
        <v>25298</v>
      </c>
      <c r="F28" s="24">
        <v>25298</v>
      </c>
      <c r="G28" s="24">
        <v>25298</v>
      </c>
      <c r="H28" s="26">
        <v>-11473</v>
      </c>
      <c r="I28" s="26">
        <v>-11473</v>
      </c>
      <c r="J28" s="25" t="s">
        <v>29</v>
      </c>
      <c r="K28" s="26" t="s">
        <v>49</v>
      </c>
      <c r="L28" s="10" t="s">
        <v>27</v>
      </c>
    </row>
    <row r="29" spans="1:13" ht="14.1" customHeight="1" x14ac:dyDescent="0.25">
      <c r="B29" s="28" t="s">
        <v>47</v>
      </c>
      <c r="C29" s="23" t="s">
        <v>48</v>
      </c>
      <c r="D29" s="24">
        <v>83781</v>
      </c>
      <c r="E29" s="24">
        <v>70144</v>
      </c>
      <c r="F29" s="24">
        <v>70144</v>
      </c>
      <c r="G29" s="24">
        <v>70144</v>
      </c>
      <c r="H29" s="26">
        <v>11161.497220758814</v>
      </c>
      <c r="I29" s="26">
        <v>11161.497220758814</v>
      </c>
      <c r="J29" s="25" t="s">
        <v>54</v>
      </c>
      <c r="K29" s="26" t="s">
        <v>49</v>
      </c>
      <c r="L29" s="10" t="s">
        <v>27</v>
      </c>
    </row>
    <row r="30" spans="1:13" ht="14.1" customHeight="1" x14ac:dyDescent="0.25">
      <c r="A30" s="1" t="s">
        <v>55</v>
      </c>
      <c r="B30" s="28" t="s">
        <v>56</v>
      </c>
      <c r="C30" s="23" t="s">
        <v>48</v>
      </c>
      <c r="D30" s="24">
        <v>6046.2551851979697</v>
      </c>
      <c r="E30" s="24">
        <v>-48197.667760599841</v>
      </c>
      <c r="F30" s="24">
        <v>-48197.667760599841</v>
      </c>
      <c r="G30" s="24">
        <v>-48197.667760599841</v>
      </c>
      <c r="H30" s="26">
        <v>-48062.222342045898</v>
      </c>
      <c r="I30" s="26">
        <v>-48062.222342045898</v>
      </c>
      <c r="J30" s="25" t="s">
        <v>54</v>
      </c>
      <c r="K30" s="26" t="s">
        <v>49</v>
      </c>
      <c r="L30" s="10" t="s">
        <v>33</v>
      </c>
    </row>
    <row r="31" spans="1:13" ht="14.1" customHeight="1" x14ac:dyDescent="0.25">
      <c r="B31" s="28" t="s">
        <v>57</v>
      </c>
      <c r="C31" s="23" t="s">
        <v>48</v>
      </c>
      <c r="D31" s="24">
        <v>462137.65673589351</v>
      </c>
      <c r="E31" s="24">
        <v>557194.0704287379</v>
      </c>
      <c r="F31" s="24">
        <v>540048.63167231309</v>
      </c>
      <c r="G31" s="24">
        <v>540048.63167231309</v>
      </c>
      <c r="H31" s="26">
        <v>1079567.0568080347</v>
      </c>
      <c r="I31" s="26">
        <v>1079567.0568080347</v>
      </c>
      <c r="J31" s="1" t="s">
        <v>25</v>
      </c>
      <c r="K31" s="26" t="s">
        <v>49</v>
      </c>
      <c r="L31" s="10" t="s">
        <v>33</v>
      </c>
      <c r="M31" s="2"/>
    </row>
    <row r="32" spans="1:13" ht="14.1" customHeight="1" x14ac:dyDescent="0.25">
      <c r="B32" s="1" t="s">
        <v>58</v>
      </c>
      <c r="C32" s="23" t="s">
        <v>48</v>
      </c>
      <c r="D32" s="24"/>
      <c r="E32" s="24">
        <v>3855.5164676486602</v>
      </c>
      <c r="F32" s="24">
        <v>3855.5164676486602</v>
      </c>
      <c r="G32" s="24">
        <v>3855.5164676486602</v>
      </c>
      <c r="H32" s="26">
        <v>2938.5027792411865</v>
      </c>
      <c r="I32" s="26">
        <v>2938.5027792411865</v>
      </c>
      <c r="J32" s="25" t="s">
        <v>54</v>
      </c>
      <c r="K32" s="26" t="s">
        <v>49</v>
      </c>
      <c r="L32" s="10" t="s">
        <v>27</v>
      </c>
      <c r="M32" s="2"/>
    </row>
    <row r="33" spans="1:12" ht="14.1" customHeight="1" x14ac:dyDescent="0.25">
      <c r="A33" s="1" t="s">
        <v>59</v>
      </c>
      <c r="B33" s="1" t="s">
        <v>60</v>
      </c>
      <c r="C33" s="23" t="s">
        <v>61</v>
      </c>
      <c r="D33" s="24">
        <v>0</v>
      </c>
      <c r="E33" s="24">
        <v>0</v>
      </c>
      <c r="F33" s="24">
        <v>0</v>
      </c>
      <c r="G33" s="24">
        <v>0</v>
      </c>
      <c r="H33" s="24"/>
      <c r="I33" s="24"/>
      <c r="J33" s="1" t="s">
        <v>29</v>
      </c>
      <c r="K33" s="26"/>
      <c r="L33" s="10" t="s">
        <v>27</v>
      </c>
    </row>
    <row r="34" spans="1:12" ht="14.1" customHeight="1" x14ac:dyDescent="0.25">
      <c r="B34" s="1" t="s">
        <v>62</v>
      </c>
      <c r="C34" s="23" t="s">
        <v>63</v>
      </c>
      <c r="D34" s="24"/>
      <c r="E34" s="24"/>
      <c r="F34" s="24"/>
      <c r="G34" s="24"/>
      <c r="H34" s="24">
        <v>-3742</v>
      </c>
      <c r="I34" s="24">
        <v>-3742</v>
      </c>
      <c r="J34" s="1" t="s">
        <v>25</v>
      </c>
      <c r="K34" s="26" t="s">
        <v>63</v>
      </c>
      <c r="L34" s="10" t="s">
        <v>27</v>
      </c>
    </row>
    <row r="35" spans="1:12" ht="14.1" customHeight="1" x14ac:dyDescent="0.25">
      <c r="B35" s="1" t="s">
        <v>62</v>
      </c>
      <c r="C35" s="23" t="s">
        <v>63</v>
      </c>
      <c r="D35" s="24"/>
      <c r="E35" s="24"/>
      <c r="F35" s="24"/>
      <c r="G35" s="24"/>
      <c r="H35" s="24">
        <v>22865.94670652083</v>
      </c>
      <c r="I35" s="24">
        <v>22865.94670652083</v>
      </c>
      <c r="J35" s="1" t="s">
        <v>29</v>
      </c>
      <c r="K35" s="26" t="s">
        <v>63</v>
      </c>
      <c r="L35" s="10" t="s">
        <v>27</v>
      </c>
    </row>
    <row r="36" spans="1:12" ht="14.1" customHeight="1" x14ac:dyDescent="0.25">
      <c r="B36" s="1" t="s">
        <v>62</v>
      </c>
      <c r="C36" s="23" t="s">
        <v>63</v>
      </c>
      <c r="D36" s="24"/>
      <c r="E36" s="24"/>
      <c r="F36" s="24"/>
      <c r="G36" s="24"/>
      <c r="H36" s="24">
        <v>12456.603754124375</v>
      </c>
      <c r="I36" s="24">
        <v>12456.603754124375</v>
      </c>
      <c r="J36" s="25" t="s">
        <v>54</v>
      </c>
      <c r="K36" s="26" t="s">
        <v>63</v>
      </c>
      <c r="L36" s="10" t="s">
        <v>27</v>
      </c>
    </row>
    <row r="37" spans="1:12" ht="14.1" customHeight="1" x14ac:dyDescent="0.25">
      <c r="A37" s="1" t="s">
        <v>59</v>
      </c>
      <c r="B37" s="1" t="s">
        <v>64</v>
      </c>
      <c r="C37" s="23" t="s">
        <v>37</v>
      </c>
      <c r="D37" s="24">
        <v>-5204.401779759055</v>
      </c>
      <c r="E37" s="24">
        <v>-5204.401779759055</v>
      </c>
      <c r="F37" s="24">
        <v>-5204.401779759055</v>
      </c>
      <c r="G37" s="24">
        <v>-5204.401779759055</v>
      </c>
      <c r="H37" s="24">
        <v>7542.5759767734726</v>
      </c>
      <c r="I37" s="24">
        <v>7542.5759767734726</v>
      </c>
      <c r="J37" s="1" t="s">
        <v>25</v>
      </c>
      <c r="K37" s="26" t="s">
        <v>37</v>
      </c>
      <c r="L37" s="10" t="s">
        <v>33</v>
      </c>
    </row>
    <row r="38" spans="1:12" ht="14.1" customHeight="1" x14ac:dyDescent="0.25">
      <c r="A38" s="1" t="s">
        <v>65</v>
      </c>
      <c r="B38" s="1" t="s">
        <v>66</v>
      </c>
      <c r="C38" s="23" t="s">
        <v>37</v>
      </c>
      <c r="D38" s="24">
        <v>159282.49303614171</v>
      </c>
      <c r="E38" s="24">
        <v>159282.49303614171</v>
      </c>
      <c r="F38" s="24">
        <v>159282.49303614171</v>
      </c>
      <c r="G38" s="24">
        <v>159282.49303614171</v>
      </c>
      <c r="H38" s="24">
        <v>-307497.12637913565</v>
      </c>
      <c r="I38" s="24">
        <v>-307497.12637913565</v>
      </c>
      <c r="J38" s="1" t="s">
        <v>29</v>
      </c>
      <c r="K38" s="26" t="str">
        <f>K37</f>
        <v>D.15-10-037</v>
      </c>
      <c r="L38" s="10" t="s">
        <v>33</v>
      </c>
    </row>
    <row r="39" spans="1:12" ht="14.1" customHeight="1" x14ac:dyDescent="0.25">
      <c r="A39" s="1" t="s">
        <v>67</v>
      </c>
      <c r="B39" s="1" t="s">
        <v>65</v>
      </c>
      <c r="C39" s="23" t="s">
        <v>37</v>
      </c>
      <c r="D39" s="24">
        <v>3230.0249812341499</v>
      </c>
      <c r="E39" s="24">
        <v>3230.0249812341499</v>
      </c>
      <c r="F39" s="24">
        <v>3230.0249812341499</v>
      </c>
      <c r="G39" s="24">
        <v>3230.0249812341499</v>
      </c>
      <c r="H39" s="24">
        <v>2770.5662737677217</v>
      </c>
      <c r="I39" s="24">
        <v>2770.5662737677217</v>
      </c>
      <c r="J39" s="1" t="s">
        <v>29</v>
      </c>
      <c r="K39" s="26" t="s">
        <v>37</v>
      </c>
      <c r="L39" s="10" t="s">
        <v>33</v>
      </c>
    </row>
    <row r="40" spans="1:12" ht="14.1" customHeight="1" x14ac:dyDescent="0.25">
      <c r="A40" s="1" t="s">
        <v>68</v>
      </c>
      <c r="B40" s="1" t="s">
        <v>67</v>
      </c>
      <c r="C40" s="23" t="s">
        <v>37</v>
      </c>
      <c r="D40" s="24">
        <v>19854.495574212935</v>
      </c>
      <c r="E40" s="24">
        <v>-8951.3608759825784</v>
      </c>
      <c r="F40" s="24">
        <v>-8951.3608759825784</v>
      </c>
      <c r="G40" s="24">
        <v>-8951.3608759825784</v>
      </c>
      <c r="H40" s="24">
        <v>-83502.675931202204</v>
      </c>
      <c r="I40" s="24">
        <v>-83502.675931202204</v>
      </c>
      <c r="J40" s="1" t="s">
        <v>29</v>
      </c>
      <c r="K40" s="26" t="s">
        <v>37</v>
      </c>
      <c r="L40" s="10" t="s">
        <v>33</v>
      </c>
    </row>
    <row r="41" spans="1:12" ht="14.1" customHeight="1" x14ac:dyDescent="0.25">
      <c r="B41" s="1" t="s">
        <v>68</v>
      </c>
      <c r="C41" s="23" t="s">
        <v>69</v>
      </c>
      <c r="D41" s="24">
        <v>26425.485903796871</v>
      </c>
      <c r="E41" s="24">
        <v>41729.766552047193</v>
      </c>
      <c r="F41" s="24">
        <v>41729.766552047193</v>
      </c>
      <c r="G41" s="24">
        <v>41729.766552047193</v>
      </c>
      <c r="H41" s="24">
        <v>49633.640162163945</v>
      </c>
      <c r="I41" s="24">
        <v>49633.640162163945</v>
      </c>
      <c r="J41" s="25" t="s">
        <v>54</v>
      </c>
      <c r="K41" s="26" t="s">
        <v>37</v>
      </c>
      <c r="L41" s="10" t="s">
        <v>33</v>
      </c>
    </row>
    <row r="42" spans="1:12" ht="14.1" customHeight="1" x14ac:dyDescent="0.25">
      <c r="B42" s="1" t="s">
        <v>70</v>
      </c>
      <c r="C42" s="23" t="s">
        <v>71</v>
      </c>
      <c r="D42" s="24">
        <v>20765.627799086702</v>
      </c>
      <c r="E42" s="24">
        <v>20765.627799086702</v>
      </c>
      <c r="F42" s="24">
        <v>20765.627799086702</v>
      </c>
      <c r="G42" s="24">
        <v>0</v>
      </c>
      <c r="H42" s="24">
        <v>0</v>
      </c>
      <c r="I42" s="24">
        <v>0</v>
      </c>
      <c r="J42" s="25" t="s">
        <v>54</v>
      </c>
      <c r="K42" s="26"/>
      <c r="L42" s="10" t="s">
        <v>33</v>
      </c>
    </row>
    <row r="43" spans="1:12" ht="14.1" customHeight="1" x14ac:dyDescent="0.25">
      <c r="B43" s="27" t="s">
        <v>72</v>
      </c>
      <c r="C43" s="23" t="s">
        <v>73</v>
      </c>
      <c r="D43" s="24">
        <v>2189.2149060761076</v>
      </c>
      <c r="E43" s="24">
        <v>2189.2149060761076</v>
      </c>
      <c r="F43" s="24">
        <v>2189.2149060761076</v>
      </c>
      <c r="G43" s="24">
        <v>2189.2149060761076</v>
      </c>
      <c r="H43" s="24">
        <v>0</v>
      </c>
      <c r="I43" s="24">
        <v>0</v>
      </c>
      <c r="J43" s="1" t="s">
        <v>25</v>
      </c>
      <c r="K43" s="26" t="s">
        <v>74</v>
      </c>
      <c r="L43" s="10" t="s">
        <v>27</v>
      </c>
    </row>
    <row r="44" spans="1:12" ht="14.1" customHeight="1" x14ac:dyDescent="0.25">
      <c r="B44" s="27" t="s">
        <v>72</v>
      </c>
      <c r="C44" s="23" t="s">
        <v>74</v>
      </c>
      <c r="D44" s="24">
        <v>4676.7293028184749</v>
      </c>
      <c r="E44" s="24">
        <v>6656.6289730711396</v>
      </c>
      <c r="F44" s="24">
        <v>6656.6289730711396</v>
      </c>
      <c r="G44" s="24">
        <v>6656.6289730711396</v>
      </c>
      <c r="H44" s="24">
        <v>1979.8996702526647</v>
      </c>
      <c r="I44" s="24">
        <v>1979.8996702526647</v>
      </c>
      <c r="J44" s="1" t="s">
        <v>29</v>
      </c>
      <c r="K44" s="26" t="s">
        <v>74</v>
      </c>
      <c r="L44" s="10" t="s">
        <v>27</v>
      </c>
    </row>
    <row r="45" spans="1:12" ht="14.1" customHeight="1" x14ac:dyDescent="0.25">
      <c r="B45" s="27" t="s">
        <v>72</v>
      </c>
      <c r="C45" s="23" t="s">
        <v>74</v>
      </c>
      <c r="D45" s="24">
        <v>5460</v>
      </c>
      <c r="E45" s="24">
        <v>10010.728669816845</v>
      </c>
      <c r="F45" s="24">
        <v>10010.728669816845</v>
      </c>
      <c r="G45" s="24">
        <v>10010.728669816845</v>
      </c>
      <c r="H45" s="24">
        <v>10010.728669816845</v>
      </c>
      <c r="I45" s="24">
        <v>10010.728669816845</v>
      </c>
      <c r="J45" s="25" t="s">
        <v>54</v>
      </c>
      <c r="K45" s="26" t="s">
        <v>74</v>
      </c>
      <c r="L45" s="10" t="s">
        <v>27</v>
      </c>
    </row>
    <row r="46" spans="1:12" ht="14.1" customHeight="1" x14ac:dyDescent="0.25">
      <c r="B46" s="27" t="s">
        <v>75</v>
      </c>
      <c r="C46" s="23" t="s">
        <v>76</v>
      </c>
      <c r="D46" s="24"/>
      <c r="E46" s="24">
        <v>84906</v>
      </c>
      <c r="F46" s="24">
        <v>84906</v>
      </c>
      <c r="G46" s="24">
        <v>84906</v>
      </c>
      <c r="H46" s="24">
        <v>86303</v>
      </c>
      <c r="I46" s="24">
        <v>84963</v>
      </c>
      <c r="J46" s="1" t="s">
        <v>29</v>
      </c>
      <c r="K46" s="26" t="s">
        <v>77</v>
      </c>
      <c r="L46" s="10" t="s">
        <v>27</v>
      </c>
    </row>
    <row r="47" spans="1:12" ht="14.1" customHeight="1" x14ac:dyDescent="0.25">
      <c r="B47" s="27" t="s">
        <v>78</v>
      </c>
      <c r="C47" s="23" t="s">
        <v>79</v>
      </c>
      <c r="D47" s="24">
        <v>0</v>
      </c>
      <c r="E47" s="24">
        <v>0</v>
      </c>
      <c r="F47" s="24">
        <v>0</v>
      </c>
      <c r="G47" s="24">
        <v>0</v>
      </c>
      <c r="H47" s="24">
        <v>0</v>
      </c>
      <c r="I47" s="24">
        <v>0</v>
      </c>
      <c r="J47" s="1" t="s">
        <v>29</v>
      </c>
      <c r="K47" s="26"/>
      <c r="L47" s="10" t="s">
        <v>27</v>
      </c>
    </row>
    <row r="48" spans="1:12" ht="14.1" customHeight="1" x14ac:dyDescent="0.25">
      <c r="B48" s="27" t="s">
        <v>80</v>
      </c>
      <c r="C48" s="23" t="s">
        <v>81</v>
      </c>
      <c r="D48" s="24"/>
      <c r="E48" s="24">
        <v>135161.69012109609</v>
      </c>
      <c r="F48" s="24">
        <v>135161.69012109609</v>
      </c>
      <c r="G48" s="24">
        <v>135161.69012109609</v>
      </c>
      <c r="H48" s="24">
        <v>135161.69012109609</v>
      </c>
      <c r="I48" s="24">
        <v>135161.69012109609</v>
      </c>
      <c r="J48" s="1" t="s">
        <v>29</v>
      </c>
      <c r="K48" s="26" t="s">
        <v>81</v>
      </c>
      <c r="L48" s="10" t="s">
        <v>27</v>
      </c>
    </row>
    <row r="49" spans="1:12" ht="14.1" customHeight="1" x14ac:dyDescent="0.25">
      <c r="B49" s="27" t="s">
        <v>82</v>
      </c>
      <c r="C49" s="23" t="s">
        <v>83</v>
      </c>
      <c r="D49" s="24"/>
      <c r="E49" s="24"/>
      <c r="F49" s="24"/>
      <c r="G49" s="24">
        <v>135415.57954872175</v>
      </c>
      <c r="H49" s="24">
        <v>135415.57954872175</v>
      </c>
      <c r="I49" s="24">
        <v>135415.57954872175</v>
      </c>
      <c r="J49" s="1" t="s">
        <v>29</v>
      </c>
      <c r="K49" s="26" t="s">
        <v>83</v>
      </c>
      <c r="L49" s="10" t="s">
        <v>27</v>
      </c>
    </row>
    <row r="50" spans="1:12" ht="14.1" customHeight="1" x14ac:dyDescent="0.25">
      <c r="B50" s="27" t="s">
        <v>84</v>
      </c>
      <c r="C50" s="23" t="s">
        <v>85</v>
      </c>
      <c r="D50" s="24"/>
      <c r="E50" s="24"/>
      <c r="F50" s="24"/>
      <c r="G50" s="24">
        <v>26556.155303815507</v>
      </c>
      <c r="H50" s="24">
        <v>26556.155303815507</v>
      </c>
      <c r="I50" s="24">
        <v>26556.155303815507</v>
      </c>
      <c r="J50" s="1" t="s">
        <v>29</v>
      </c>
      <c r="K50" s="26" t="s">
        <v>85</v>
      </c>
      <c r="L50" s="10" t="s">
        <v>27</v>
      </c>
    </row>
    <row r="51" spans="1:12" ht="14.1" customHeight="1" x14ac:dyDescent="0.25">
      <c r="B51" s="27" t="s">
        <v>86</v>
      </c>
      <c r="C51" s="23" t="s">
        <v>87</v>
      </c>
      <c r="D51" s="24">
        <v>0</v>
      </c>
      <c r="E51" s="24">
        <v>0</v>
      </c>
      <c r="F51" s="24">
        <v>0</v>
      </c>
      <c r="G51" s="24">
        <v>0</v>
      </c>
      <c r="H51" s="24">
        <v>0</v>
      </c>
      <c r="I51" s="24">
        <v>0</v>
      </c>
      <c r="J51" s="1" t="s">
        <v>29</v>
      </c>
      <c r="K51" s="26"/>
      <c r="L51" s="10" t="s">
        <v>27</v>
      </c>
    </row>
    <row r="52" spans="1:12" ht="14.1" customHeight="1" x14ac:dyDescent="0.25">
      <c r="B52" s="27" t="s">
        <v>88</v>
      </c>
      <c r="C52" s="23" t="s">
        <v>89</v>
      </c>
      <c r="D52" s="24">
        <v>11737.630855592281</v>
      </c>
      <c r="E52" s="24">
        <v>11737.630855592281</v>
      </c>
      <c r="F52" s="24">
        <v>11737.630855592281</v>
      </c>
      <c r="G52" s="24">
        <v>11737.630855592281</v>
      </c>
      <c r="H52" s="24">
        <v>14300.599521956839</v>
      </c>
      <c r="I52" s="24">
        <v>14300.599521956839</v>
      </c>
      <c r="J52" s="1" t="s">
        <v>29</v>
      </c>
      <c r="K52" s="26" t="s">
        <v>37</v>
      </c>
      <c r="L52" s="10" t="s">
        <v>27</v>
      </c>
    </row>
    <row r="53" spans="1:12" ht="14.1" customHeight="1" x14ac:dyDescent="0.25">
      <c r="B53" s="27" t="s">
        <v>90</v>
      </c>
      <c r="C53" s="23" t="s">
        <v>91</v>
      </c>
      <c r="D53" s="24">
        <v>0</v>
      </c>
      <c r="E53" s="24">
        <v>0</v>
      </c>
      <c r="F53" s="24">
        <v>0</v>
      </c>
      <c r="G53" s="24">
        <v>0</v>
      </c>
      <c r="H53" s="24"/>
      <c r="I53" s="24"/>
      <c r="J53" s="1" t="s">
        <v>29</v>
      </c>
      <c r="K53" s="26"/>
      <c r="L53" s="10" t="s">
        <v>27</v>
      </c>
    </row>
    <row r="54" spans="1:12" ht="14.1" customHeight="1" x14ac:dyDescent="0.25">
      <c r="B54" s="27" t="s">
        <v>92</v>
      </c>
      <c r="C54" s="29" t="s">
        <v>93</v>
      </c>
      <c r="D54" s="24">
        <v>0</v>
      </c>
      <c r="E54" s="24">
        <v>0</v>
      </c>
      <c r="F54" s="24">
        <v>0</v>
      </c>
      <c r="G54" s="24">
        <v>0</v>
      </c>
      <c r="H54" s="24"/>
      <c r="I54" s="24"/>
      <c r="J54" s="1" t="s">
        <v>29</v>
      </c>
      <c r="K54" s="26"/>
      <c r="L54" s="10" t="s">
        <v>27</v>
      </c>
    </row>
    <row r="55" spans="1:12" ht="14.1" customHeight="1" x14ac:dyDescent="0.25">
      <c r="B55" s="27" t="s">
        <v>94</v>
      </c>
      <c r="C55" s="29"/>
      <c r="D55" s="24"/>
      <c r="E55" s="24"/>
      <c r="F55" s="24"/>
      <c r="G55" s="24"/>
      <c r="H55" s="24">
        <v>1460.8669493265006</v>
      </c>
      <c r="I55" s="24">
        <v>1460.8669493265006</v>
      </c>
      <c r="J55" s="1" t="s">
        <v>29</v>
      </c>
      <c r="K55" s="26" t="s">
        <v>95</v>
      </c>
      <c r="L55" s="10" t="s">
        <v>27</v>
      </c>
    </row>
    <row r="56" spans="1:12" ht="14.1" customHeight="1" x14ac:dyDescent="0.25">
      <c r="B56" s="27" t="s">
        <v>96</v>
      </c>
      <c r="C56" s="29"/>
      <c r="D56" s="24"/>
      <c r="E56" s="24"/>
      <c r="F56" s="24"/>
      <c r="G56" s="24"/>
      <c r="H56" s="24">
        <v>201345.19514348207</v>
      </c>
      <c r="I56" s="24">
        <v>201345.19514348207</v>
      </c>
      <c r="J56" s="1" t="s">
        <v>29</v>
      </c>
      <c r="K56" s="26" t="s">
        <v>97</v>
      </c>
      <c r="L56" s="10" t="s">
        <v>27</v>
      </c>
    </row>
    <row r="57" spans="1:12" x14ac:dyDescent="0.25">
      <c r="A57" s="1" t="s">
        <v>98</v>
      </c>
      <c r="B57" s="1" t="s">
        <v>99</v>
      </c>
      <c r="C57" s="29" t="s">
        <v>100</v>
      </c>
      <c r="D57" s="24">
        <v>19434.772000000001</v>
      </c>
      <c r="E57" s="24">
        <v>19434.772000000001</v>
      </c>
      <c r="F57" s="24">
        <v>19733.342235864107</v>
      </c>
      <c r="G57" s="24">
        <v>19733.342235864107</v>
      </c>
      <c r="H57" s="24">
        <v>19256.772000000001</v>
      </c>
      <c r="I57" s="24">
        <v>19256.772000000001</v>
      </c>
      <c r="J57" s="25" t="s">
        <v>101</v>
      </c>
      <c r="K57" s="26" t="s">
        <v>100</v>
      </c>
      <c r="L57" s="10" t="s">
        <v>27</v>
      </c>
    </row>
    <row r="58" spans="1:12" x14ac:dyDescent="0.25">
      <c r="A58" s="1" t="s">
        <v>98</v>
      </c>
      <c r="B58" s="1" t="s">
        <v>102</v>
      </c>
      <c r="C58" s="29" t="s">
        <v>103</v>
      </c>
      <c r="D58" s="24"/>
      <c r="E58" s="24"/>
      <c r="F58" s="24">
        <v>31732.126</v>
      </c>
      <c r="G58" s="24">
        <v>31732.126</v>
      </c>
      <c r="H58" s="24">
        <v>31732.126</v>
      </c>
      <c r="I58" s="24">
        <v>31732.126</v>
      </c>
      <c r="J58" s="25" t="s">
        <v>101</v>
      </c>
      <c r="K58" s="26" t="s">
        <v>103</v>
      </c>
      <c r="L58" s="10" t="s">
        <v>27</v>
      </c>
    </row>
    <row r="59" spans="1:12" ht="17.25" x14ac:dyDescent="0.4">
      <c r="B59" s="1" t="s">
        <v>104</v>
      </c>
      <c r="C59" s="29" t="s">
        <v>105</v>
      </c>
      <c r="D59" s="30">
        <v>0</v>
      </c>
      <c r="E59" s="30">
        <v>0</v>
      </c>
      <c r="F59" s="30">
        <v>0</v>
      </c>
      <c r="G59" s="30">
        <v>0</v>
      </c>
      <c r="H59" s="31"/>
      <c r="I59" s="31"/>
      <c r="J59" s="1" t="s">
        <v>29</v>
      </c>
      <c r="K59" s="26" t="s">
        <v>105</v>
      </c>
      <c r="L59" s="10" t="s">
        <v>27</v>
      </c>
    </row>
    <row r="60" spans="1:12" ht="14.1" customHeight="1" x14ac:dyDescent="0.25">
      <c r="A60" s="8" t="s">
        <v>106</v>
      </c>
      <c r="B60" s="8" t="s">
        <v>107</v>
      </c>
      <c r="C60" s="29"/>
      <c r="D60" s="24">
        <f t="shared" ref="D60:I60" si="0">SUM(D9:D59)</f>
        <v>12363911.670583665</v>
      </c>
      <c r="E60" s="24">
        <f t="shared" si="0"/>
        <v>12454872.182500951</v>
      </c>
      <c r="F60" s="24">
        <f t="shared" si="0"/>
        <v>12486902.878736814</v>
      </c>
      <c r="G60" s="24">
        <f t="shared" si="0"/>
        <v>12747452.192408672</v>
      </c>
      <c r="H60" s="24">
        <f t="shared" si="0"/>
        <v>14145181.232296228</v>
      </c>
      <c r="I60" s="24">
        <f t="shared" si="0"/>
        <v>14054066.232296228</v>
      </c>
      <c r="K60" s="26"/>
      <c r="L60" s="10"/>
    </row>
    <row r="61" spans="1:12" ht="14.1" customHeight="1" x14ac:dyDescent="0.25">
      <c r="A61" s="1" t="s">
        <v>108</v>
      </c>
      <c r="B61" s="8" t="s">
        <v>106</v>
      </c>
      <c r="C61" s="29"/>
      <c r="D61" s="24"/>
      <c r="E61" s="24"/>
      <c r="F61" s="24"/>
      <c r="G61" s="24"/>
      <c r="H61" s="24"/>
      <c r="I61" s="24"/>
      <c r="K61" s="26"/>
      <c r="L61" s="10"/>
    </row>
    <row r="62" spans="1:12" ht="14.1" customHeight="1" x14ac:dyDescent="0.25">
      <c r="A62" s="1" t="s">
        <v>109</v>
      </c>
      <c r="B62" s="1" t="s">
        <v>108</v>
      </c>
      <c r="C62" s="29" t="s">
        <v>110</v>
      </c>
      <c r="D62" s="24">
        <v>5987.2246923217717</v>
      </c>
      <c r="E62" s="24">
        <v>5987.2246923217717</v>
      </c>
      <c r="F62" s="24">
        <v>5987.2246923217717</v>
      </c>
      <c r="G62" s="24">
        <v>5987.2246923217717</v>
      </c>
      <c r="H62" s="32">
        <v>4649.4273155371566</v>
      </c>
      <c r="I62" s="32">
        <v>4649.4273155371566</v>
      </c>
      <c r="J62" s="25" t="s">
        <v>25</v>
      </c>
      <c r="K62" s="26" t="s">
        <v>110</v>
      </c>
      <c r="L62" s="10" t="s">
        <v>27</v>
      </c>
    </row>
    <row r="63" spans="1:12" ht="14.1" customHeight="1" x14ac:dyDescent="0.25">
      <c r="B63" s="1" t="s">
        <v>108</v>
      </c>
      <c r="C63" s="29" t="s">
        <v>111</v>
      </c>
      <c r="D63" s="24">
        <v>22071.243613755287</v>
      </c>
      <c r="E63" s="24">
        <v>22071.243613755287</v>
      </c>
      <c r="F63" s="24">
        <v>22357.408887852056</v>
      </c>
      <c r="G63" s="24">
        <v>22357.408887852056</v>
      </c>
      <c r="H63" s="24">
        <v>23987.969550688693</v>
      </c>
      <c r="I63" s="24">
        <v>23987.969550688693</v>
      </c>
      <c r="J63" s="25" t="s">
        <v>29</v>
      </c>
      <c r="K63" s="26" t="s">
        <v>112</v>
      </c>
      <c r="L63" s="10" t="s">
        <v>27</v>
      </c>
    </row>
    <row r="64" spans="1:12" ht="14.1" customHeight="1" x14ac:dyDescent="0.25">
      <c r="B64" s="1" t="s">
        <v>113</v>
      </c>
      <c r="C64" s="29" t="s">
        <v>114</v>
      </c>
      <c r="D64" s="24">
        <v>123033.87772147726</v>
      </c>
      <c r="E64" s="24">
        <v>123033.87772147726</v>
      </c>
      <c r="F64" s="24">
        <v>318470.22516050027</v>
      </c>
      <c r="G64" s="24">
        <v>318470.22516050027</v>
      </c>
      <c r="H64" s="24">
        <v>415373.55387946073</v>
      </c>
      <c r="I64" s="24">
        <v>415373.55387946073</v>
      </c>
      <c r="J64" s="1" t="s">
        <v>54</v>
      </c>
      <c r="K64" s="26" t="s">
        <v>115</v>
      </c>
      <c r="L64" s="10" t="s">
        <v>27</v>
      </c>
    </row>
    <row r="65" spans="1:12" ht="14.1" customHeight="1" x14ac:dyDescent="0.25">
      <c r="B65" s="1" t="s">
        <v>116</v>
      </c>
      <c r="C65" s="29" t="s">
        <v>117</v>
      </c>
      <c r="D65" s="24"/>
      <c r="E65" s="24"/>
      <c r="F65" s="24">
        <v>13663.633449585868</v>
      </c>
      <c r="G65" s="24">
        <v>13663.633449585868</v>
      </c>
      <c r="H65" s="24">
        <v>47007.449397788943</v>
      </c>
      <c r="I65" s="24">
        <v>47007.449397788943</v>
      </c>
      <c r="J65" s="1" t="s">
        <v>54</v>
      </c>
      <c r="K65" s="26" t="s">
        <v>117</v>
      </c>
      <c r="L65" s="10" t="s">
        <v>27</v>
      </c>
    </row>
    <row r="66" spans="1:12" ht="14.1" customHeight="1" x14ac:dyDescent="0.25">
      <c r="B66" s="1" t="s">
        <v>118</v>
      </c>
      <c r="C66" s="29"/>
      <c r="D66" s="24"/>
      <c r="E66" s="24"/>
      <c r="F66" s="24"/>
      <c r="G66" s="24"/>
      <c r="H66" s="24">
        <v>14055.467526308497</v>
      </c>
      <c r="I66" s="24">
        <v>14055.467526308497</v>
      </c>
      <c r="J66" s="1" t="s">
        <v>54</v>
      </c>
      <c r="K66" s="26" t="s">
        <v>119</v>
      </c>
      <c r="L66" s="10" t="s">
        <v>27</v>
      </c>
    </row>
    <row r="67" spans="1:12" ht="14.1" customHeight="1" x14ac:dyDescent="0.25">
      <c r="B67" s="1" t="s">
        <v>120</v>
      </c>
      <c r="C67" s="29"/>
      <c r="D67" s="24"/>
      <c r="E67" s="24"/>
      <c r="F67" s="24"/>
      <c r="G67" s="24"/>
      <c r="H67" s="24"/>
      <c r="I67" s="24"/>
      <c r="J67" s="1" t="s">
        <v>54</v>
      </c>
      <c r="K67" s="26" t="s">
        <v>121</v>
      </c>
      <c r="L67" s="10" t="s">
        <v>27</v>
      </c>
    </row>
    <row r="68" spans="1:12" ht="14.1" customHeight="1" x14ac:dyDescent="0.25">
      <c r="B68" s="1" t="s">
        <v>122</v>
      </c>
      <c r="C68" s="29"/>
      <c r="D68" s="24"/>
      <c r="E68" s="24"/>
      <c r="F68" s="24"/>
      <c r="G68" s="24"/>
      <c r="H68" s="24">
        <v>549.40282464338043</v>
      </c>
      <c r="I68" s="24">
        <v>549.40282464338043</v>
      </c>
      <c r="J68" s="1" t="s">
        <v>54</v>
      </c>
      <c r="K68" s="26" t="s">
        <v>123</v>
      </c>
      <c r="L68" s="10" t="s">
        <v>27</v>
      </c>
    </row>
    <row r="69" spans="1:12" ht="14.1" customHeight="1" x14ac:dyDescent="0.25">
      <c r="B69" s="1" t="s">
        <v>124</v>
      </c>
      <c r="C69" s="29"/>
      <c r="D69" s="24"/>
      <c r="E69" s="24"/>
      <c r="F69" s="24"/>
      <c r="G69" s="24"/>
      <c r="H69" s="24">
        <v>6441</v>
      </c>
      <c r="I69" s="24">
        <v>6441</v>
      </c>
      <c r="J69" s="1" t="s">
        <v>54</v>
      </c>
      <c r="K69" s="26" t="s">
        <v>125</v>
      </c>
      <c r="L69" s="10" t="s">
        <v>27</v>
      </c>
    </row>
    <row r="70" spans="1:12" ht="14.1" customHeight="1" x14ac:dyDescent="0.25">
      <c r="B70" s="1" t="s">
        <v>126</v>
      </c>
      <c r="C70" s="29" t="s">
        <v>127</v>
      </c>
      <c r="D70" s="24"/>
      <c r="E70" s="24">
        <v>25700.148339297579</v>
      </c>
      <c r="F70" s="24">
        <v>25700.148339297579</v>
      </c>
      <c r="G70" s="24">
        <v>25700.148339297579</v>
      </c>
      <c r="H70" s="24">
        <v>25700.148339297579</v>
      </c>
      <c r="I70" s="24">
        <v>25700.148339297579</v>
      </c>
      <c r="J70" s="1" t="s">
        <v>54</v>
      </c>
      <c r="K70" s="26" t="s">
        <v>127</v>
      </c>
      <c r="L70" s="10" t="s">
        <v>27</v>
      </c>
    </row>
    <row r="71" spans="1:12" ht="14.1" customHeight="1" x14ac:dyDescent="0.25">
      <c r="B71" s="1" t="s">
        <v>128</v>
      </c>
      <c r="C71" s="29" t="s">
        <v>129</v>
      </c>
      <c r="D71" s="24"/>
      <c r="E71" s="24">
        <v>23524.88576140692</v>
      </c>
      <c r="F71" s="24">
        <v>23524.88576140692</v>
      </c>
      <c r="G71" s="24">
        <v>23524.88576140692</v>
      </c>
      <c r="H71" s="24">
        <v>0</v>
      </c>
      <c r="I71" s="24">
        <v>0</v>
      </c>
      <c r="J71" s="1" t="s">
        <v>54</v>
      </c>
      <c r="K71" s="26" t="s">
        <v>129</v>
      </c>
      <c r="L71" s="10" t="s">
        <v>27</v>
      </c>
    </row>
    <row r="72" spans="1:12" ht="14.1" customHeight="1" x14ac:dyDescent="0.25">
      <c r="A72" s="1" t="s">
        <v>130</v>
      </c>
      <c r="B72" s="1" t="s">
        <v>131</v>
      </c>
      <c r="C72" s="29" t="s">
        <v>132</v>
      </c>
      <c r="D72" s="24">
        <v>100678.90233876913</v>
      </c>
      <c r="E72" s="24">
        <v>100678.90233876913</v>
      </c>
      <c r="F72" s="24">
        <v>88094.039167228708</v>
      </c>
      <c r="G72" s="24">
        <v>88094.039167228708</v>
      </c>
      <c r="H72" s="24">
        <v>75509.177006873026</v>
      </c>
      <c r="I72" s="24">
        <v>75509.177006873026</v>
      </c>
      <c r="J72" s="1" t="s">
        <v>54</v>
      </c>
      <c r="K72" s="26" t="s">
        <v>133</v>
      </c>
      <c r="L72" s="10" t="s">
        <v>27</v>
      </c>
    </row>
    <row r="73" spans="1:12" ht="13.35" customHeight="1" x14ac:dyDescent="0.25">
      <c r="A73" s="1" t="s">
        <v>134</v>
      </c>
      <c r="B73" s="1" t="s">
        <v>135</v>
      </c>
      <c r="C73" s="29" t="s">
        <v>136</v>
      </c>
      <c r="D73" s="24">
        <v>19267</v>
      </c>
      <c r="E73" s="24">
        <v>19267</v>
      </c>
      <c r="F73" s="24">
        <v>19267</v>
      </c>
      <c r="G73" s="24">
        <v>19267</v>
      </c>
      <c r="H73" s="24">
        <v>30457</v>
      </c>
      <c r="I73" s="24">
        <v>30254</v>
      </c>
      <c r="J73" s="25" t="s">
        <v>29</v>
      </c>
      <c r="K73" s="26" t="s">
        <v>137</v>
      </c>
      <c r="L73" s="10" t="s">
        <v>27</v>
      </c>
    </row>
    <row r="74" spans="1:12" ht="15" customHeight="1" x14ac:dyDescent="0.25">
      <c r="B74" s="1" t="s">
        <v>138</v>
      </c>
      <c r="C74" s="29" t="s">
        <v>139</v>
      </c>
      <c r="D74" s="24">
        <v>12881</v>
      </c>
      <c r="E74" s="24">
        <v>12881</v>
      </c>
      <c r="F74" s="24">
        <v>12881</v>
      </c>
      <c r="G74" s="24">
        <v>12881</v>
      </c>
      <c r="H74" s="24">
        <v>15772</v>
      </c>
      <c r="I74" s="24">
        <v>15678</v>
      </c>
      <c r="J74" s="25" t="s">
        <v>29</v>
      </c>
      <c r="K74" s="26" t="s">
        <v>140</v>
      </c>
      <c r="L74" s="10" t="s">
        <v>27</v>
      </c>
    </row>
    <row r="75" spans="1:12" ht="14.1" customHeight="1" x14ac:dyDescent="0.25">
      <c r="A75" s="27"/>
      <c r="B75" s="27" t="s">
        <v>141</v>
      </c>
      <c r="C75" s="29" t="s">
        <v>142</v>
      </c>
      <c r="D75" s="24">
        <v>59430.94164554133</v>
      </c>
      <c r="E75" s="24">
        <v>59430.94164554133</v>
      </c>
      <c r="F75" s="24">
        <v>59430.94164554133</v>
      </c>
      <c r="G75" s="24">
        <v>59430.94164554133</v>
      </c>
      <c r="H75" s="24">
        <v>61811.100583554697</v>
      </c>
      <c r="I75" s="24">
        <v>61811.100583554697</v>
      </c>
      <c r="J75" s="1" t="s">
        <v>54</v>
      </c>
      <c r="K75" s="26" t="s">
        <v>143</v>
      </c>
      <c r="L75" s="10" t="s">
        <v>27</v>
      </c>
    </row>
    <row r="76" spans="1:12" ht="14.1" customHeight="1" x14ac:dyDescent="0.25">
      <c r="A76" s="27" t="s">
        <v>144</v>
      </c>
      <c r="B76" s="27" t="s">
        <v>145</v>
      </c>
      <c r="C76" s="29" t="s">
        <v>142</v>
      </c>
      <c r="D76" s="24">
        <v>10221.59708536118</v>
      </c>
      <c r="E76" s="24">
        <v>10221.59708536118</v>
      </c>
      <c r="F76" s="24">
        <v>10221.59708536118</v>
      </c>
      <c r="G76" s="24">
        <v>10221.59708536118</v>
      </c>
      <c r="H76" s="24">
        <v>10644.408805800966</v>
      </c>
      <c r="I76" s="24">
        <v>10644.408805800966</v>
      </c>
      <c r="J76" s="1" t="s">
        <v>54</v>
      </c>
      <c r="K76" s="26" t="s">
        <v>142</v>
      </c>
      <c r="L76" s="10" t="s">
        <v>27</v>
      </c>
    </row>
    <row r="77" spans="1:12" ht="14.1" customHeight="1" x14ac:dyDescent="0.25">
      <c r="A77" s="1" t="s">
        <v>146</v>
      </c>
      <c r="B77" s="27" t="s">
        <v>144</v>
      </c>
      <c r="C77" s="29" t="s">
        <v>147</v>
      </c>
      <c r="D77" s="24">
        <v>0</v>
      </c>
      <c r="E77" s="24">
        <v>0</v>
      </c>
      <c r="F77" s="24">
        <v>0</v>
      </c>
      <c r="G77" s="24">
        <v>0</v>
      </c>
      <c r="H77" s="24">
        <v>0</v>
      </c>
      <c r="I77" s="24">
        <v>0</v>
      </c>
      <c r="J77" s="1" t="s">
        <v>54</v>
      </c>
      <c r="K77" s="26"/>
      <c r="L77" s="10" t="s">
        <v>27</v>
      </c>
    </row>
    <row r="78" spans="1:12" x14ac:dyDescent="0.25">
      <c r="A78" s="1" t="s">
        <v>148</v>
      </c>
      <c r="B78" s="1" t="s">
        <v>146</v>
      </c>
      <c r="C78" s="29" t="s">
        <v>149</v>
      </c>
      <c r="D78" s="24">
        <v>61508.343790668587</v>
      </c>
      <c r="E78" s="24">
        <v>75098.362993066301</v>
      </c>
      <c r="F78" s="24">
        <v>75098.362993066301</v>
      </c>
      <c r="G78" s="24">
        <v>75098.362993066301</v>
      </c>
      <c r="H78" s="24">
        <v>76885.429738335733</v>
      </c>
      <c r="I78" s="24">
        <v>76885.429738335733</v>
      </c>
      <c r="J78" s="1" t="s">
        <v>54</v>
      </c>
      <c r="K78" s="26" t="s">
        <v>150</v>
      </c>
      <c r="L78" s="10" t="s">
        <v>27</v>
      </c>
    </row>
    <row r="79" spans="1:12" x14ac:dyDescent="0.25">
      <c r="A79" s="1" t="s">
        <v>151</v>
      </c>
      <c r="B79" s="1" t="s">
        <v>148</v>
      </c>
      <c r="C79" s="29" t="s">
        <v>152</v>
      </c>
      <c r="D79" s="24">
        <v>56626.343990883157</v>
      </c>
      <c r="E79" s="24">
        <v>56626.343990883157</v>
      </c>
      <c r="F79" s="24">
        <v>56626.343990883157</v>
      </c>
      <c r="G79" s="24">
        <v>56626.343990883157</v>
      </c>
      <c r="H79" s="24">
        <v>56626.343990883157</v>
      </c>
      <c r="I79" s="24">
        <v>56626.343990883157</v>
      </c>
      <c r="J79" s="1" t="s">
        <v>54</v>
      </c>
      <c r="K79" s="26" t="s">
        <v>152</v>
      </c>
      <c r="L79" s="10" t="s">
        <v>27</v>
      </c>
    </row>
    <row r="80" spans="1:12" ht="15" customHeight="1" x14ac:dyDescent="0.25">
      <c r="A80" s="1" t="s">
        <v>138</v>
      </c>
      <c r="B80" s="1" t="s">
        <v>151</v>
      </c>
      <c r="C80" s="29"/>
      <c r="D80" s="24">
        <v>0</v>
      </c>
      <c r="E80" s="24">
        <v>0</v>
      </c>
      <c r="F80" s="24">
        <v>0</v>
      </c>
      <c r="G80" s="24">
        <v>0</v>
      </c>
      <c r="H80" s="24">
        <v>0</v>
      </c>
      <c r="I80" s="24">
        <v>0</v>
      </c>
      <c r="J80" s="25" t="s">
        <v>28</v>
      </c>
      <c r="K80" s="26"/>
      <c r="L80" s="10" t="s">
        <v>27</v>
      </c>
    </row>
    <row r="81" spans="1:12" ht="15" customHeight="1" x14ac:dyDescent="0.25">
      <c r="B81" s="1" t="s">
        <v>153</v>
      </c>
      <c r="C81" s="29"/>
      <c r="D81" s="24">
        <v>0</v>
      </c>
      <c r="E81" s="24">
        <v>0</v>
      </c>
      <c r="F81" s="24">
        <v>0</v>
      </c>
      <c r="G81" s="24">
        <v>0</v>
      </c>
      <c r="H81" s="24"/>
      <c r="I81" s="24"/>
      <c r="J81" s="25" t="s">
        <v>29</v>
      </c>
      <c r="K81" s="26"/>
      <c r="L81" s="10" t="s">
        <v>27</v>
      </c>
    </row>
    <row r="82" spans="1:12" x14ac:dyDescent="0.25">
      <c r="B82" s="1" t="s">
        <v>98</v>
      </c>
      <c r="C82" s="33" t="s">
        <v>154</v>
      </c>
      <c r="D82" s="30">
        <v>0</v>
      </c>
      <c r="E82" s="30">
        <v>0</v>
      </c>
      <c r="F82" s="30">
        <v>0</v>
      </c>
      <c r="G82" s="30">
        <v>0</v>
      </c>
      <c r="H82" s="30">
        <v>0</v>
      </c>
      <c r="I82" s="30">
        <v>0</v>
      </c>
      <c r="J82" s="34" t="s">
        <v>54</v>
      </c>
      <c r="K82" s="35"/>
      <c r="L82" s="10" t="s">
        <v>27</v>
      </c>
    </row>
    <row r="83" spans="1:12" x14ac:dyDescent="0.25">
      <c r="A83" s="8" t="s">
        <v>155</v>
      </c>
      <c r="B83" s="8" t="s">
        <v>156</v>
      </c>
      <c r="C83" s="29"/>
      <c r="D83" s="24">
        <f t="shared" ref="D83:I83" si="1">SUM(D62:D82)</f>
        <v>471706.47487877769</v>
      </c>
      <c r="E83" s="24">
        <f t="shared" si="1"/>
        <v>534521.5281818799</v>
      </c>
      <c r="F83" s="24">
        <f t="shared" si="1"/>
        <v>731322.81117304519</v>
      </c>
      <c r="G83" s="24">
        <f t="shared" si="1"/>
        <v>731322.81117304519</v>
      </c>
      <c r="H83" s="24">
        <f t="shared" si="1"/>
        <v>865469.87895917275</v>
      </c>
      <c r="I83" s="24">
        <f t="shared" si="1"/>
        <v>865172.87895917275</v>
      </c>
      <c r="K83" s="26"/>
      <c r="L83" s="10"/>
    </row>
    <row r="84" spans="1:12" x14ac:dyDescent="0.25">
      <c r="A84" s="1" t="s">
        <v>157</v>
      </c>
      <c r="B84" s="8" t="s">
        <v>155</v>
      </c>
      <c r="C84" s="29"/>
      <c r="D84" s="24"/>
      <c r="E84" s="24"/>
      <c r="F84" s="24"/>
      <c r="G84" s="24"/>
      <c r="H84" s="24"/>
      <c r="I84" s="24"/>
      <c r="K84" s="26"/>
      <c r="L84" s="10"/>
    </row>
    <row r="85" spans="1:12" x14ac:dyDescent="0.25">
      <c r="A85" s="1" t="s">
        <v>158</v>
      </c>
      <c r="B85" s="1" t="s">
        <v>157</v>
      </c>
      <c r="C85" s="29"/>
      <c r="J85" s="1" t="s">
        <v>159</v>
      </c>
      <c r="L85" s="10" t="s">
        <v>27</v>
      </c>
    </row>
    <row r="86" spans="1:12" x14ac:dyDescent="0.25">
      <c r="A86" s="1" t="s">
        <v>158</v>
      </c>
      <c r="B86" s="1" t="s">
        <v>160</v>
      </c>
      <c r="C86" s="29" t="s">
        <v>161</v>
      </c>
      <c r="F86" s="36">
        <v>-145519.42030802707</v>
      </c>
      <c r="G86" s="36">
        <v>-145519.42030802707</v>
      </c>
      <c r="H86" s="36">
        <v>-145519.42030802707</v>
      </c>
      <c r="I86" s="36">
        <v>-145519.42030802707</v>
      </c>
      <c r="J86" s="1" t="s">
        <v>159</v>
      </c>
      <c r="K86" s="37" t="s">
        <v>161</v>
      </c>
      <c r="L86" s="10" t="s">
        <v>27</v>
      </c>
    </row>
    <row r="87" spans="1:12" x14ac:dyDescent="0.25">
      <c r="A87" s="1" t="s">
        <v>162</v>
      </c>
      <c r="B87" s="1" t="s">
        <v>163</v>
      </c>
      <c r="C87" s="29" t="s">
        <v>164</v>
      </c>
      <c r="D87" s="24">
        <v>441941.35800000001</v>
      </c>
      <c r="E87" s="24">
        <v>446976</v>
      </c>
      <c r="F87" s="24">
        <v>446976</v>
      </c>
      <c r="G87" s="24">
        <v>446976</v>
      </c>
      <c r="H87" s="24">
        <v>402302</v>
      </c>
      <c r="I87" s="24">
        <v>402302</v>
      </c>
      <c r="J87" s="1" t="s">
        <v>159</v>
      </c>
      <c r="K87" s="1" t="s">
        <v>165</v>
      </c>
      <c r="L87" s="10" t="s">
        <v>27</v>
      </c>
    </row>
    <row r="88" spans="1:12" x14ac:dyDescent="0.25">
      <c r="A88" s="1" t="s">
        <v>166</v>
      </c>
      <c r="B88" s="1" t="s">
        <v>162</v>
      </c>
      <c r="C88" s="29" t="s">
        <v>167</v>
      </c>
      <c r="D88" s="24">
        <v>1412488.8840000001</v>
      </c>
      <c r="E88" s="24">
        <v>1412488.8840000001</v>
      </c>
      <c r="F88" s="24">
        <v>1412488.8840000001</v>
      </c>
      <c r="G88" s="24">
        <v>1412488.8840000001</v>
      </c>
      <c r="H88" s="24">
        <v>1414935.8489999999</v>
      </c>
      <c r="I88" s="24">
        <v>1414935.8489999999</v>
      </c>
      <c r="J88" s="34" t="s">
        <v>168</v>
      </c>
      <c r="K88" s="37" t="s">
        <v>167</v>
      </c>
      <c r="L88" s="10" t="s">
        <v>27</v>
      </c>
    </row>
    <row r="89" spans="1:12" x14ac:dyDescent="0.25">
      <c r="A89" s="1" t="s">
        <v>169</v>
      </c>
      <c r="B89" s="1" t="s">
        <v>170</v>
      </c>
      <c r="C89" s="29" t="s">
        <v>171</v>
      </c>
      <c r="D89" s="24">
        <v>-112518</v>
      </c>
      <c r="E89" s="24">
        <f>D89</f>
        <v>-112518</v>
      </c>
      <c r="F89" s="24">
        <f>E89</f>
        <v>-112518</v>
      </c>
      <c r="G89" s="24">
        <f>F89</f>
        <v>-112518</v>
      </c>
      <c r="H89" s="24">
        <v>-156456</v>
      </c>
      <c r="I89" s="24">
        <v>-156456</v>
      </c>
      <c r="J89" s="1" t="s">
        <v>172</v>
      </c>
      <c r="K89" s="37" t="s">
        <v>173</v>
      </c>
      <c r="L89" s="10" t="s">
        <v>33</v>
      </c>
    </row>
    <row r="90" spans="1:12" x14ac:dyDescent="0.25">
      <c r="A90" s="1" t="s">
        <v>174</v>
      </c>
      <c r="B90" s="1" t="s">
        <v>175</v>
      </c>
      <c r="C90" s="29" t="s">
        <v>176</v>
      </c>
      <c r="D90" s="24">
        <v>-66884</v>
      </c>
      <c r="E90" s="24">
        <f t="shared" ref="E90:G91" si="2">D90</f>
        <v>-66884</v>
      </c>
      <c r="F90" s="24">
        <f t="shared" si="2"/>
        <v>-66884</v>
      </c>
      <c r="G90" s="24">
        <f t="shared" si="2"/>
        <v>-66884</v>
      </c>
      <c r="H90" s="24">
        <v>-2676</v>
      </c>
      <c r="I90" s="24">
        <v>-2676</v>
      </c>
      <c r="J90" s="1" t="s">
        <v>172</v>
      </c>
      <c r="K90" s="37" t="s">
        <v>173</v>
      </c>
      <c r="L90" s="10" t="s">
        <v>33</v>
      </c>
    </row>
    <row r="91" spans="1:12" x14ac:dyDescent="0.25">
      <c r="A91" s="8" t="s">
        <v>177</v>
      </c>
      <c r="B91" s="1" t="s">
        <v>178</v>
      </c>
      <c r="C91" s="33" t="s">
        <v>179</v>
      </c>
      <c r="D91" s="30">
        <v>258297</v>
      </c>
      <c r="E91" s="30">
        <f t="shared" si="2"/>
        <v>258297</v>
      </c>
      <c r="F91" s="30">
        <v>156958.16999999998</v>
      </c>
      <c r="G91" s="30">
        <v>156958.16999999998</v>
      </c>
      <c r="H91" s="30">
        <v>156958</v>
      </c>
      <c r="I91" s="30">
        <v>156958</v>
      </c>
      <c r="J91" s="1" t="s">
        <v>172</v>
      </c>
      <c r="K91" s="37" t="s">
        <v>180</v>
      </c>
      <c r="L91" s="10" t="s">
        <v>33</v>
      </c>
    </row>
    <row r="92" spans="1:12" x14ac:dyDescent="0.25">
      <c r="B92" s="8" t="s">
        <v>181</v>
      </c>
      <c r="C92" s="29"/>
      <c r="D92" s="24">
        <f>SUM(D87:D91)</f>
        <v>1933325.2420000001</v>
      </c>
      <c r="E92" s="24">
        <f>SUM(E87:E91)</f>
        <v>1938359.8840000001</v>
      </c>
      <c r="F92" s="24">
        <f>SUM(F86:F91)</f>
        <v>1691501.6336919731</v>
      </c>
      <c r="G92" s="24">
        <f>SUM(G86:G91)</f>
        <v>1691501.6336919731</v>
      </c>
      <c r="H92" s="24">
        <f>SUM(H86:H91)</f>
        <v>1669544.428691973</v>
      </c>
      <c r="I92" s="24">
        <f>SUM(I86:I91)</f>
        <v>1669544.428691973</v>
      </c>
      <c r="K92" s="26"/>
      <c r="L92" s="10"/>
    </row>
    <row r="93" spans="1:12" x14ac:dyDescent="0.25">
      <c r="B93" s="1" t="s">
        <v>182</v>
      </c>
      <c r="C93" s="29"/>
      <c r="D93" s="24">
        <v>100182.76671373259</v>
      </c>
      <c r="E93" s="24">
        <v>100182.76671373259</v>
      </c>
      <c r="F93" s="24">
        <v>100182.76671373259</v>
      </c>
      <c r="G93" s="24">
        <v>100182.76671373259</v>
      </c>
      <c r="H93" s="24">
        <v>100182.76671373259</v>
      </c>
      <c r="I93" s="24">
        <v>100182.76671373259</v>
      </c>
      <c r="J93" s="1" t="s">
        <v>182</v>
      </c>
      <c r="K93" s="26"/>
      <c r="L93" s="10" t="s">
        <v>27</v>
      </c>
    </row>
    <row r="94" spans="1:12" ht="15.75" thickBot="1" x14ac:dyDescent="0.3">
      <c r="B94" s="8" t="s">
        <v>183</v>
      </c>
      <c r="C94" s="38"/>
      <c r="D94" s="39">
        <f t="shared" ref="D94:I94" si="3">D60+D83+D92+D93</f>
        <v>14869126.154176176</v>
      </c>
      <c r="E94" s="39">
        <f t="shared" si="3"/>
        <v>15027936.361396564</v>
      </c>
      <c r="F94" s="39">
        <f t="shared" si="3"/>
        <v>15009910.090315567</v>
      </c>
      <c r="G94" s="39">
        <f t="shared" si="3"/>
        <v>15270459.403987424</v>
      </c>
      <c r="H94" s="39">
        <f t="shared" si="3"/>
        <v>16780378.306661107</v>
      </c>
      <c r="I94" s="39">
        <f t="shared" si="3"/>
        <v>16688966.306661109</v>
      </c>
      <c r="K94" s="39"/>
      <c r="L94" s="10"/>
    </row>
    <row r="95" spans="1:12" ht="15.75" thickTop="1" x14ac:dyDescent="0.25">
      <c r="B95" s="1" t="s">
        <v>184</v>
      </c>
      <c r="C95" s="40"/>
      <c r="D95" s="41">
        <f t="shared" ref="D95:G95" si="4">D94-D93</f>
        <v>14768943.387462443</v>
      </c>
      <c r="E95" s="41">
        <f t="shared" si="4"/>
        <v>14927753.594682831</v>
      </c>
      <c r="F95" s="41">
        <f t="shared" si="4"/>
        <v>14909727.323601834</v>
      </c>
      <c r="G95" s="41">
        <f t="shared" si="4"/>
        <v>15170276.637273692</v>
      </c>
      <c r="H95" s="41">
        <f>H94-H93</f>
        <v>16680195.539947374</v>
      </c>
      <c r="I95" s="41">
        <f>I94-I93</f>
        <v>16588783.539947376</v>
      </c>
      <c r="K95" s="42"/>
      <c r="L95" s="10"/>
    </row>
    <row r="96" spans="1:12" ht="15.75" thickBot="1" x14ac:dyDescent="0.3">
      <c r="C96" s="43"/>
      <c r="D96" s="44"/>
      <c r="E96" s="45"/>
      <c r="F96" s="45"/>
      <c r="G96" s="45"/>
      <c r="H96" s="46"/>
      <c r="I96" s="46"/>
      <c r="J96" s="47"/>
      <c r="K96" s="45"/>
      <c r="L96" s="48"/>
    </row>
    <row r="97" spans="3:11" x14ac:dyDescent="0.25">
      <c r="C97" s="49"/>
      <c r="D97" s="36"/>
      <c r="E97" s="36"/>
      <c r="F97" s="36"/>
      <c r="G97" s="36"/>
      <c r="H97" s="50"/>
      <c r="I97" s="50"/>
      <c r="K97" s="36"/>
    </row>
    <row r="98" spans="3:11" x14ac:dyDescent="0.25">
      <c r="D98" s="36"/>
      <c r="H98" s="51"/>
      <c r="I98" s="51"/>
    </row>
    <row r="99" spans="3:11" x14ac:dyDescent="0.25">
      <c r="D99" s="52"/>
      <c r="E99" s="52"/>
      <c r="F99" s="52"/>
      <c r="G99" s="52"/>
      <c r="H99" s="52"/>
      <c r="I99" s="52"/>
      <c r="K99" s="52"/>
    </row>
  </sheetData>
  <dataValidations count="2">
    <dataValidation type="list" allowBlank="1" showInputMessage="1" showErrorMessage="1" sqref="B2" xr:uid="{CE7C034A-1DCC-4ABB-82F3-8E0BE0F77BE1}">
      <formula1>"Annual Period 2019,Annual Period 2020,Annual Period 2021,Annual Period 2022,Annual Period 2023"</formula1>
    </dataValidation>
    <dataValidation type="list" allowBlank="1" showInputMessage="1" showErrorMessage="1" sqref="B3:B5" xr:uid="{5A351ABF-AD05-45C8-9BF8-2DFB11671D21}">
      <formula1>"Reporting Date: Quarter Ended March 31,Reporting Date: Quarter Ended June 30,Reporting Date: Quarter Ended September 30, Reporting Date: Quarter Ended December 31"</formula1>
    </dataValidation>
  </dataValidations>
  <hyperlinks>
    <hyperlink ref="D6" r:id="rId1" xr:uid="{445CD58B-D4EB-4940-8EBB-344F52CEADE0}"/>
    <hyperlink ref="E6" r:id="rId2" display="4651-E-A" xr:uid="{01F67E6E-895A-4D8D-9642-18387D3ABD7D}"/>
    <hyperlink ref="F6" r:id="rId3" xr:uid="{67635DC3-92D3-485F-92D9-879757E3074D}"/>
    <hyperlink ref="G6" r:id="rId4" xr:uid="{C42C0CFB-5E2C-4046-919F-DF435161BC3D}"/>
    <hyperlink ref="H6" r:id="rId5" xr:uid="{E04BFFC6-6F02-4603-94E5-CAD21541B9B0}"/>
    <hyperlink ref="H5" r:id="rId6" display="https://edisonintl.sharepoint.com/teams/Public/TM2/Shared%20Documents/Forms/AllItems.aspx?ga=1&amp;sortField=LinkFilename&amp;isAscending=false&amp;id=%2Fteams%2FPublic%2FTM2%2FShared%20Documents%2FPublic%2FRegulatory%2FFilings%2DAdvice%20Letters%2FApproved%2FElectric%2FELECTRIC%5F4929%2DE%2DA%2Epdf&amp;viewid=c9868ae1%2Df1cd%2D43b6%2Da712%2Dd734ff79e266&amp;parent=%2Fteams%2FPublic%2FTM2%2FShared%20Documents%2FPublic%2FRegulatory%2FFilings%2DAdvice%20Letters%2FApproved%2FElectric" xr:uid="{8B61C488-CAEC-488B-A91D-83E6180A862F}"/>
    <hyperlink ref="I6" r:id="rId7" xr:uid="{BDE6E9C8-DA45-4E23-92FD-DC9C71CD4FCB}"/>
  </hyperlinks>
  <pageMargins left="0.7" right="0.7" top="0.75" bottom="0.75" header="0.3" footer="0.3"/>
  <pageSetup paperSize="5" scale="44" orientation="landscape" r:id="rId8"/>
  <headerFooter>
    <oddHeader>&amp;C&amp;KFF0000CONFIDENTIAL
The Attachment(s) Are Marked Confidential In Accordance With D. 16-08-024 and D. 17-09-023. Basis for Confidentiality In Accompanying Confidentiality Declaration.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CB4E9-5E07-4C95-BCBB-846B2A0D1792}">
  <sheetPr>
    <pageSetUpPr fitToPage="1"/>
  </sheetPr>
  <dimension ref="A1:X135"/>
  <sheetViews>
    <sheetView showGridLines="0" topLeftCell="A24" zoomScale="70" zoomScaleNormal="70" workbookViewId="0">
      <selection activeCell="A46" sqref="A46"/>
    </sheetView>
  </sheetViews>
  <sheetFormatPr defaultColWidth="9.140625" defaultRowHeight="15" x14ac:dyDescent="0.25"/>
  <cols>
    <col min="1" max="1" width="83.5703125" style="53" customWidth="1"/>
    <col min="2" max="2" width="24.85546875" style="53" customWidth="1"/>
    <col min="3" max="3" width="63" style="53" customWidth="1"/>
    <col min="4" max="4" width="14.5703125" style="53" customWidth="1"/>
    <col min="5" max="5" width="32.5703125" style="53" customWidth="1"/>
    <col min="6" max="6" width="14.5703125" style="53" customWidth="1"/>
    <col min="7" max="8" width="15.42578125" style="53" customWidth="1"/>
    <col min="9" max="9" width="25.42578125" style="55" customWidth="1"/>
    <col min="10" max="12" width="15" style="53" customWidth="1"/>
    <col min="13" max="13" width="19.5703125" style="53" customWidth="1"/>
    <col min="14" max="14" width="14.5703125" style="53" customWidth="1"/>
    <col min="15" max="15" width="21" style="53" customWidth="1"/>
    <col min="16" max="17" width="15.5703125" style="53" customWidth="1"/>
    <col min="18" max="18" width="16.5703125" style="53" bestFit="1" customWidth="1"/>
    <col min="19" max="20" width="13.5703125" style="53" customWidth="1"/>
    <col min="21" max="21" width="15.42578125" style="53" customWidth="1"/>
    <col min="22" max="23" width="13.5703125" style="53" customWidth="1"/>
    <col min="24" max="25" width="13.5703125" style="53" bestFit="1" customWidth="1"/>
    <col min="26" max="26" width="9.140625" style="53"/>
    <col min="27" max="27" width="13.5703125" style="53" bestFit="1" customWidth="1"/>
    <col min="28" max="16384" width="9.140625" style="53"/>
  </cols>
  <sheetData>
    <row r="1" spans="1:24" x14ac:dyDescent="0.25">
      <c r="F1" s="54"/>
    </row>
    <row r="2" spans="1:24" x14ac:dyDescent="0.25">
      <c r="A2" s="53" t="s">
        <v>0</v>
      </c>
      <c r="B2" s="56"/>
      <c r="F2" s="54"/>
    </row>
    <row r="3" spans="1:24" x14ac:dyDescent="0.25">
      <c r="A3" s="53" t="s">
        <v>1</v>
      </c>
      <c r="B3" s="56"/>
      <c r="C3" s="57"/>
      <c r="F3" s="54"/>
    </row>
    <row r="4" spans="1:24" x14ac:dyDescent="0.25">
      <c r="B4" s="56"/>
      <c r="F4" s="54"/>
      <c r="G4" s="54"/>
    </row>
    <row r="5" spans="1:24" x14ac:dyDescent="0.25">
      <c r="A5" s="58" t="s">
        <v>185</v>
      </c>
      <c r="B5" s="59">
        <f>'Authorized Rev Req'!I94</f>
        <v>16688966.306661109</v>
      </c>
      <c r="C5" s="53" t="s">
        <v>186</v>
      </c>
      <c r="E5" s="60"/>
    </row>
    <row r="6" spans="1:24" x14ac:dyDescent="0.25">
      <c r="A6" s="58" t="s">
        <v>187</v>
      </c>
      <c r="B6" s="61" t="str">
        <f>'Authorized Rev Req'!I4</f>
        <v>March 1, 2023</v>
      </c>
      <c r="F6" s="54"/>
      <c r="G6" s="54"/>
    </row>
    <row r="7" spans="1:24" ht="32.25" customHeight="1" x14ac:dyDescent="0.25">
      <c r="A7" s="62" t="s">
        <v>188</v>
      </c>
      <c r="B7" s="63"/>
      <c r="C7" s="63"/>
      <c r="D7" s="63"/>
      <c r="E7" s="63"/>
      <c r="F7" s="64"/>
      <c r="G7" s="65"/>
      <c r="H7" s="65"/>
      <c r="I7" s="63"/>
      <c r="J7" s="66"/>
      <c r="K7" s="66"/>
      <c r="L7" s="66"/>
      <c r="M7" s="66"/>
    </row>
    <row r="8" spans="1:24" ht="61.5" customHeight="1" x14ac:dyDescent="0.25">
      <c r="A8" s="67" t="s">
        <v>15</v>
      </c>
      <c r="B8" s="67" t="s">
        <v>189</v>
      </c>
      <c r="C8" s="68" t="s">
        <v>19</v>
      </c>
      <c r="D8" s="68" t="s">
        <v>190</v>
      </c>
      <c r="E8" s="68" t="s">
        <v>18</v>
      </c>
      <c r="F8" s="69">
        <v>2023</v>
      </c>
      <c r="G8" s="69">
        <v>2024</v>
      </c>
      <c r="H8" s="69">
        <v>2025</v>
      </c>
      <c r="I8" s="68" t="s">
        <v>191</v>
      </c>
      <c r="J8" s="123"/>
      <c r="K8" s="123"/>
      <c r="L8" s="70"/>
      <c r="O8" s="71" t="s">
        <v>192</v>
      </c>
    </row>
    <row r="9" spans="1:24" x14ac:dyDescent="0.25">
      <c r="A9" s="58" t="s">
        <v>21</v>
      </c>
      <c r="F9" s="58"/>
      <c r="G9" s="58"/>
      <c r="H9" s="58"/>
      <c r="P9" s="72">
        <v>2023</v>
      </c>
      <c r="Q9" s="72">
        <v>2024</v>
      </c>
      <c r="R9" s="72">
        <v>2025</v>
      </c>
    </row>
    <row r="10" spans="1:24" x14ac:dyDescent="0.25">
      <c r="A10" s="1" t="s">
        <v>23</v>
      </c>
      <c r="C10" s="73" t="str">
        <f>VLOOKUP(A10,'Authorized Rev Req'!B8:K98,10,FALSE)</f>
        <v>Advice 4899-E; D.21-08-036, COC D.22-12-031; Advice 4933-E</v>
      </c>
      <c r="D10" s="74">
        <f>'Authorized Rev Req'!I9</f>
        <v>729370</v>
      </c>
      <c r="E10" s="75" t="s">
        <v>25</v>
      </c>
      <c r="F10" s="57">
        <f t="shared" ref="F10:F41" si="0">D10</f>
        <v>729370</v>
      </c>
      <c r="G10" s="57">
        <f>F10</f>
        <v>729370</v>
      </c>
      <c r="H10" s="57">
        <f>G10</f>
        <v>729370</v>
      </c>
      <c r="I10" s="53" t="s">
        <v>193</v>
      </c>
      <c r="J10" s="76"/>
      <c r="K10" s="76"/>
      <c r="L10" s="77"/>
      <c r="O10" s="53" t="s">
        <v>25</v>
      </c>
      <c r="P10" s="78">
        <f>SUMIF($E$10:$E$85,$O10,F$10:F$85)</f>
        <v>6818098.2692033863</v>
      </c>
      <c r="Q10" s="78">
        <f t="shared" ref="Q10:R21" si="1">SUMIF($E$10:$E$85,$O10,G$10:G$85)</f>
        <v>5729635.4273155369</v>
      </c>
      <c r="R10" s="79">
        <f t="shared" si="1"/>
        <v>5729635.4273155369</v>
      </c>
      <c r="V10" s="80"/>
      <c r="W10" s="81"/>
      <c r="X10" s="80"/>
    </row>
    <row r="11" spans="1:24" x14ac:dyDescent="0.25">
      <c r="A11" s="1" t="s">
        <v>23</v>
      </c>
      <c r="C11" s="73" t="str">
        <f>VLOOKUP(A11,'Authorized Rev Req'!B9:K99,10,FALSE)</f>
        <v>Advice 4899-E; D.21-08-036, COC D.22-12-031; Advice 4933-E</v>
      </c>
      <c r="D11" s="74">
        <f>'Authorized Rev Req'!I10</f>
        <v>61815</v>
      </c>
      <c r="E11" s="75" t="s">
        <v>28</v>
      </c>
      <c r="F11" s="57">
        <f t="shared" si="0"/>
        <v>61815</v>
      </c>
      <c r="G11" s="57">
        <f t="shared" ref="G11:H12" si="2">F11</f>
        <v>61815</v>
      </c>
      <c r="H11" s="57">
        <f t="shared" si="2"/>
        <v>61815</v>
      </c>
      <c r="I11" s="53" t="s">
        <v>193</v>
      </c>
      <c r="J11" s="76"/>
      <c r="K11" s="76"/>
      <c r="L11" s="77"/>
      <c r="O11" s="53" t="s">
        <v>28</v>
      </c>
      <c r="P11" s="76">
        <f t="shared" ref="P11:P21" si="3">SUMIF($E$10:$E$85,$O11,F$10:F$85)</f>
        <v>357257.58570791368</v>
      </c>
      <c r="Q11" s="76">
        <f t="shared" si="1"/>
        <v>350627</v>
      </c>
      <c r="R11" s="77">
        <f t="shared" si="1"/>
        <v>350627</v>
      </c>
      <c r="V11" s="80"/>
      <c r="W11" s="81"/>
      <c r="X11" s="80"/>
    </row>
    <row r="12" spans="1:24" x14ac:dyDescent="0.25">
      <c r="A12" s="1" t="s">
        <v>23</v>
      </c>
      <c r="C12" s="73" t="str">
        <f>VLOOKUP(A12,'Authorized Rev Req'!B10:K100,10,FALSE)</f>
        <v>Advice 4899-E; D.21-08-036, COC D.22-12-031; Advice 4933-E</v>
      </c>
      <c r="D12" s="82">
        <f>'Authorized Rev Req'!I11</f>
        <v>6911672</v>
      </c>
      <c r="E12" s="83" t="s">
        <v>29</v>
      </c>
      <c r="F12" s="57">
        <f t="shared" si="0"/>
        <v>6911672</v>
      </c>
      <c r="G12" s="57">
        <f t="shared" si="2"/>
        <v>6911672</v>
      </c>
      <c r="H12" s="57">
        <f t="shared" si="2"/>
        <v>6911672</v>
      </c>
      <c r="I12" s="53" t="s">
        <v>193</v>
      </c>
      <c r="J12" s="76"/>
      <c r="K12" s="76"/>
      <c r="L12" s="77"/>
      <c r="O12" s="53" t="s">
        <v>29</v>
      </c>
      <c r="P12" s="76">
        <f t="shared" si="3"/>
        <v>7713342.2356645288</v>
      </c>
      <c r="Q12" s="76">
        <f t="shared" si="1"/>
        <v>7589216.8259956017</v>
      </c>
      <c r="R12" s="77">
        <f t="shared" si="1"/>
        <v>7636009.2622358557</v>
      </c>
      <c r="V12" s="80"/>
      <c r="W12" s="81"/>
      <c r="X12" s="80"/>
    </row>
    <row r="13" spans="1:24" ht="14.45" customHeight="1" x14ac:dyDescent="0.25">
      <c r="A13" s="53" t="s">
        <v>194</v>
      </c>
      <c r="C13" s="73" t="str">
        <f>VLOOKUP(A13,'Authorized Rev Req'!B11:K101,10,FALSE)</f>
        <v>D.21-08-036</v>
      </c>
      <c r="D13" s="82">
        <f>'Authorized Rev Req'!I12</f>
        <v>-3564.7908969583245</v>
      </c>
      <c r="E13" s="83" t="s">
        <v>25</v>
      </c>
      <c r="F13" s="57">
        <f t="shared" si="0"/>
        <v>-3564.7908969583245</v>
      </c>
      <c r="G13" s="57"/>
      <c r="H13" s="57"/>
      <c r="I13" s="55" t="s">
        <v>195</v>
      </c>
      <c r="J13" s="76"/>
      <c r="K13" s="76"/>
      <c r="L13" s="77"/>
      <c r="O13" s="53" t="s">
        <v>52</v>
      </c>
      <c r="P13" s="76">
        <f t="shared" si="3"/>
        <v>-773198</v>
      </c>
      <c r="Q13" s="76">
        <f t="shared" si="1"/>
        <v>-773198</v>
      </c>
      <c r="R13" s="77">
        <f t="shared" si="1"/>
        <v>-773198</v>
      </c>
      <c r="V13" s="80"/>
      <c r="W13" s="81"/>
      <c r="X13" s="80"/>
    </row>
    <row r="14" spans="1:24" ht="14.45" customHeight="1" x14ac:dyDescent="0.25">
      <c r="A14" s="53" t="s">
        <v>194</v>
      </c>
      <c r="C14" s="73" t="str">
        <f>VLOOKUP(A14,'Authorized Rev Req'!B12:K102,10,FALSE)</f>
        <v>D.21-08-036</v>
      </c>
      <c r="D14" s="82">
        <f>'Authorized Rev Req'!I13</f>
        <v>2213.3947592324962</v>
      </c>
      <c r="E14" s="83" t="s">
        <v>28</v>
      </c>
      <c r="F14" s="57">
        <f t="shared" si="0"/>
        <v>2213.3947592324962</v>
      </c>
      <c r="G14" s="57"/>
      <c r="H14" s="57"/>
      <c r="I14" s="55" t="s">
        <v>195</v>
      </c>
      <c r="J14" s="76"/>
      <c r="K14" s="76"/>
      <c r="L14" s="77"/>
      <c r="O14" s="53" t="s">
        <v>53</v>
      </c>
      <c r="P14" s="76">
        <f t="shared" si="3"/>
        <v>7510.5662737677212</v>
      </c>
      <c r="Q14" s="76">
        <f t="shared" si="1"/>
        <v>4740</v>
      </c>
      <c r="R14" s="77">
        <f t="shared" si="1"/>
        <v>4740</v>
      </c>
      <c r="V14" s="80"/>
      <c r="W14" s="81"/>
      <c r="X14" s="80"/>
    </row>
    <row r="15" spans="1:24" ht="14.45" customHeight="1" x14ac:dyDescent="0.25">
      <c r="A15" s="53" t="s">
        <v>194</v>
      </c>
      <c r="C15" s="73" t="str">
        <f>VLOOKUP(A15,'Authorized Rev Req'!B13:K103,10,FALSE)</f>
        <v>D.21-08-036</v>
      </c>
      <c r="D15" s="82">
        <f>'Authorized Rev Req'!I14</f>
        <v>322298.97490968654</v>
      </c>
      <c r="E15" s="83" t="s">
        <v>29</v>
      </c>
      <c r="F15" s="57">
        <f t="shared" si="0"/>
        <v>322298.97490968654</v>
      </c>
      <c r="G15" s="57"/>
      <c r="H15" s="57"/>
      <c r="I15" s="55" t="s">
        <v>195</v>
      </c>
      <c r="J15" s="76"/>
      <c r="K15" s="76"/>
      <c r="L15" s="77"/>
      <c r="O15" s="53" t="s">
        <v>54</v>
      </c>
      <c r="P15" s="76">
        <f t="shared" si="3"/>
        <v>750295.55640580389</v>
      </c>
      <c r="Q15" s="76">
        <f t="shared" si="1"/>
        <v>696736.47294797725</v>
      </c>
      <c r="R15" s="77">
        <f t="shared" si="1"/>
        <v>620152.27861779649</v>
      </c>
      <c r="V15" s="80"/>
      <c r="W15" s="81"/>
      <c r="X15" s="80"/>
    </row>
    <row r="16" spans="1:24" x14ac:dyDescent="0.25">
      <c r="A16" s="53" t="s">
        <v>34</v>
      </c>
      <c r="C16" s="73" t="str">
        <f>VLOOKUP(A16,'Authorized Rev Req'!B14:K104,10,FALSE)</f>
        <v>D.15-10-037</v>
      </c>
      <c r="D16" s="74">
        <f>'Authorized Rev Req'!I15</f>
        <v>-4288.8654651516863</v>
      </c>
      <c r="E16" s="75" t="s">
        <v>29</v>
      </c>
      <c r="F16" s="57">
        <f t="shared" si="0"/>
        <v>-4288.8654651516863</v>
      </c>
      <c r="G16" s="57">
        <f t="shared" ref="G16:H33" si="4">F16</f>
        <v>-4288.8654651516863</v>
      </c>
      <c r="H16" s="57">
        <f t="shared" si="4"/>
        <v>-4288.8654651516863</v>
      </c>
      <c r="I16" s="53" t="s">
        <v>193</v>
      </c>
      <c r="J16" s="76"/>
      <c r="K16" s="76"/>
      <c r="L16" s="77"/>
      <c r="O16" s="53" t="s">
        <v>196</v>
      </c>
      <c r="P16" s="76">
        <f t="shared" si="3"/>
        <v>0</v>
      </c>
      <c r="Q16" s="76">
        <f t="shared" si="1"/>
        <v>0</v>
      </c>
      <c r="R16" s="76">
        <f t="shared" si="1"/>
        <v>0</v>
      </c>
      <c r="S16" s="76"/>
      <c r="T16" s="76"/>
      <c r="U16" s="76"/>
      <c r="V16" s="80"/>
      <c r="W16" s="81"/>
      <c r="X16" s="80"/>
    </row>
    <row r="17" spans="1:24" x14ac:dyDescent="0.25">
      <c r="A17" s="53" t="s">
        <v>39</v>
      </c>
      <c r="C17" s="73" t="str">
        <f>VLOOKUP(A17,'Authorized Rev Req'!B15:K105,10,FALSE)</f>
        <v>D.21-08-036</v>
      </c>
      <c r="D17" s="74">
        <f>'Authorized Rev Req'!I16</f>
        <v>52270.762443386295</v>
      </c>
      <c r="E17" s="75" t="s">
        <v>29</v>
      </c>
      <c r="F17" s="57">
        <f t="shared" si="0"/>
        <v>52270.762443386295</v>
      </c>
      <c r="G17" s="57"/>
      <c r="H17" s="57">
        <f t="shared" si="4"/>
        <v>0</v>
      </c>
      <c r="I17" s="53" t="s">
        <v>193</v>
      </c>
      <c r="J17" s="76"/>
      <c r="K17" s="76"/>
      <c r="L17" s="77"/>
      <c r="O17" s="53" t="s">
        <v>159</v>
      </c>
      <c r="P17" s="76">
        <f t="shared" si="3"/>
        <v>402302</v>
      </c>
      <c r="Q17" s="76">
        <f t="shared" si="1"/>
        <v>402302</v>
      </c>
      <c r="R17" s="77">
        <f t="shared" si="1"/>
        <v>402302</v>
      </c>
      <c r="V17" s="80"/>
      <c r="W17" s="81"/>
      <c r="X17" s="80"/>
    </row>
    <row r="18" spans="1:24" x14ac:dyDescent="0.25">
      <c r="A18" s="53" t="s">
        <v>40</v>
      </c>
      <c r="C18" s="73" t="str">
        <f>VLOOKUP(A18,'Authorized Rev Req'!B16:K106,10,FALSE)</f>
        <v>D.15-10-037; Advice 4453-E</v>
      </c>
      <c r="D18" s="74">
        <v>0</v>
      </c>
      <c r="E18" s="53" t="s">
        <v>25</v>
      </c>
      <c r="F18" s="57">
        <f t="shared" si="0"/>
        <v>0</v>
      </c>
      <c r="G18" s="57"/>
      <c r="H18" s="57"/>
      <c r="I18" s="55" t="s">
        <v>195</v>
      </c>
      <c r="J18" s="76"/>
      <c r="K18" s="76"/>
      <c r="L18" s="77"/>
      <c r="O18" s="84" t="s">
        <v>168</v>
      </c>
      <c r="P18" s="76">
        <f t="shared" si="3"/>
        <v>1414935.8489999999</v>
      </c>
      <c r="Q18" s="76">
        <f t="shared" si="1"/>
        <v>1414935.8489999999</v>
      </c>
      <c r="R18" s="77">
        <f t="shared" si="1"/>
        <v>1414935.8489999999</v>
      </c>
      <c r="V18" s="80"/>
      <c r="W18" s="81"/>
      <c r="X18" s="80"/>
    </row>
    <row r="19" spans="1:24" x14ac:dyDescent="0.25">
      <c r="A19" s="53" t="s">
        <v>40</v>
      </c>
      <c r="C19" s="73" t="str">
        <f>VLOOKUP(A19,'Authorized Rev Req'!B17:K107,10,FALSE)</f>
        <v>D.15-10-037; Advice 4453-E</v>
      </c>
      <c r="D19" s="74">
        <f>'Authorized Rev Req'!I18</f>
        <v>142.58357694458402</v>
      </c>
      <c r="E19" s="53" t="s">
        <v>29</v>
      </c>
      <c r="F19" s="57">
        <f t="shared" si="0"/>
        <v>142.58357694458402</v>
      </c>
      <c r="G19" s="57"/>
      <c r="H19" s="57"/>
      <c r="I19" s="55" t="s">
        <v>195</v>
      </c>
      <c r="J19" s="76"/>
      <c r="K19" s="76"/>
      <c r="L19" s="77"/>
      <c r="O19" s="53" t="s">
        <v>172</v>
      </c>
      <c r="P19" s="76">
        <f t="shared" si="3"/>
        <v>-2174</v>
      </c>
      <c r="Q19" s="76">
        <f t="shared" si="1"/>
        <v>-2174</v>
      </c>
      <c r="R19" s="77">
        <f t="shared" si="1"/>
        <v>-2174</v>
      </c>
      <c r="V19" s="80"/>
      <c r="X19" s="80"/>
    </row>
    <row r="20" spans="1:24" x14ac:dyDescent="0.25">
      <c r="A20" s="27" t="s">
        <v>44</v>
      </c>
      <c r="C20" s="73" t="str">
        <f>VLOOKUP(A20,'Authorized Rev Req'!B18:K108,10,FALSE)</f>
        <v>Advice 4764-E</v>
      </c>
      <c r="D20" s="74">
        <f>'Authorized Rev Req'!I19</f>
        <v>18398</v>
      </c>
      <c r="E20" s="53" t="s">
        <v>25</v>
      </c>
      <c r="F20" s="57">
        <f t="shared" si="0"/>
        <v>18398</v>
      </c>
      <c r="G20" s="57"/>
      <c r="H20" s="57"/>
      <c r="I20" s="55" t="s">
        <v>195</v>
      </c>
      <c r="J20" s="76"/>
      <c r="K20" s="76"/>
      <c r="L20" s="77"/>
      <c r="O20" s="53" t="s">
        <v>101</v>
      </c>
      <c r="P20" s="57">
        <f t="shared" si="3"/>
        <v>107088.898</v>
      </c>
      <c r="Q20" s="57">
        <f t="shared" si="1"/>
        <v>107088.898</v>
      </c>
      <c r="R20" s="85">
        <f t="shared" si="1"/>
        <v>107088.898</v>
      </c>
      <c r="V20" s="80"/>
      <c r="X20" s="80"/>
    </row>
    <row r="21" spans="1:24" x14ac:dyDescent="0.25">
      <c r="A21" s="27" t="s">
        <v>44</v>
      </c>
      <c r="C21" s="73" t="str">
        <f>VLOOKUP(A21,'Authorized Rev Req'!B19:K109,10,FALSE)</f>
        <v>Advice 4764-E</v>
      </c>
      <c r="D21" s="74">
        <f>'Authorized Rev Req'!I20</f>
        <v>119343.20661840618</v>
      </c>
      <c r="E21" s="53" t="s">
        <v>29</v>
      </c>
      <c r="F21" s="57">
        <f t="shared" si="0"/>
        <v>119343.20661840618</v>
      </c>
      <c r="G21" s="57"/>
      <c r="H21" s="57"/>
      <c r="I21" s="55" t="s">
        <v>195</v>
      </c>
      <c r="J21" s="76"/>
      <c r="K21" s="76"/>
      <c r="L21" s="77"/>
      <c r="O21" s="53" t="s">
        <v>182</v>
      </c>
      <c r="P21" s="86">
        <f t="shared" si="3"/>
        <v>100182.76671373259</v>
      </c>
      <c r="Q21" s="86">
        <f t="shared" si="1"/>
        <v>100182.76671373259</v>
      </c>
      <c r="R21" s="87">
        <f t="shared" si="1"/>
        <v>100182.76671373259</v>
      </c>
      <c r="V21" s="80"/>
      <c r="X21" s="80"/>
    </row>
    <row r="22" spans="1:24" x14ac:dyDescent="0.25">
      <c r="A22" s="53" t="s">
        <v>43</v>
      </c>
      <c r="C22" s="73" t="str">
        <f>VLOOKUP(A22,'Authorized Rev Req'!B20:K110,10,FALSE)</f>
        <v>D.21-08-036</v>
      </c>
      <c r="D22" s="74">
        <f>'Authorized Rev Req'!I21</f>
        <v>-9738</v>
      </c>
      <c r="E22" s="75" t="s">
        <v>25</v>
      </c>
      <c r="F22" s="57">
        <f t="shared" si="0"/>
        <v>-9738</v>
      </c>
      <c r="G22" s="57"/>
      <c r="H22" s="57">
        <f t="shared" si="4"/>
        <v>0</v>
      </c>
      <c r="I22" s="53" t="s">
        <v>193</v>
      </c>
      <c r="J22" s="76"/>
      <c r="K22" s="76"/>
      <c r="L22" s="77"/>
      <c r="O22" s="58"/>
      <c r="P22" s="88">
        <f>SUM(P10:P21)</f>
        <v>16895641.72696913</v>
      </c>
      <c r="Q22" s="88">
        <f>SUM(Q10:Q21)</f>
        <v>15620093.239972848</v>
      </c>
      <c r="R22" s="88">
        <f>SUM(R10:R21)</f>
        <v>15590301.481882922</v>
      </c>
      <c r="X22" s="80"/>
    </row>
    <row r="23" spans="1:24" x14ac:dyDescent="0.25">
      <c r="A23" s="53" t="s">
        <v>43</v>
      </c>
      <c r="C23" s="73" t="str">
        <f>VLOOKUP(A23,'Authorized Rev Req'!B21:K111,10,FALSE)</f>
        <v>D.21-08-036</v>
      </c>
      <c r="D23" s="74">
        <f>'Authorized Rev Req'!I22</f>
        <v>-63095.202555466014</v>
      </c>
      <c r="E23" s="75" t="s">
        <v>29</v>
      </c>
      <c r="F23" s="57">
        <f t="shared" si="0"/>
        <v>-63095.202555466014</v>
      </c>
      <c r="G23" s="57"/>
      <c r="H23" s="57">
        <f t="shared" si="4"/>
        <v>0</v>
      </c>
      <c r="I23" s="53" t="s">
        <v>193</v>
      </c>
      <c r="J23" s="76"/>
      <c r="K23" s="76"/>
      <c r="L23" s="77"/>
      <c r="P23" s="54"/>
      <c r="Q23" s="54"/>
      <c r="R23" s="54"/>
      <c r="V23" s="54"/>
    </row>
    <row r="24" spans="1:24" x14ac:dyDescent="0.25">
      <c r="A24" s="53" t="s">
        <v>197</v>
      </c>
      <c r="C24" s="73" t="s">
        <v>198</v>
      </c>
      <c r="D24" s="74">
        <f>'Authorized Rev Req'!I23</f>
        <v>4995616</v>
      </c>
      <c r="E24" s="75" t="s">
        <v>25</v>
      </c>
      <c r="F24" s="57">
        <f t="shared" si="0"/>
        <v>4995616</v>
      </c>
      <c r="G24" s="57">
        <f t="shared" ref="G24:G33" si="5">F24</f>
        <v>4995616</v>
      </c>
      <c r="H24" s="57">
        <f t="shared" si="4"/>
        <v>4995616</v>
      </c>
      <c r="I24" s="53" t="s">
        <v>193</v>
      </c>
      <c r="J24" s="76"/>
      <c r="K24" s="76"/>
      <c r="L24" s="77"/>
    </row>
    <row r="25" spans="1:24" x14ac:dyDescent="0.25">
      <c r="A25" s="53" t="s">
        <v>197</v>
      </c>
      <c r="C25" s="73" t="s">
        <v>198</v>
      </c>
      <c r="D25" s="74">
        <f>'Authorized Rev Req'!I24</f>
        <v>288812</v>
      </c>
      <c r="E25" s="75" t="s">
        <v>28</v>
      </c>
      <c r="F25" s="57">
        <f t="shared" si="0"/>
        <v>288812</v>
      </c>
      <c r="G25" s="57">
        <f t="shared" si="5"/>
        <v>288812</v>
      </c>
      <c r="H25" s="57">
        <f t="shared" si="4"/>
        <v>288812</v>
      </c>
      <c r="I25" s="53" t="s">
        <v>193</v>
      </c>
      <c r="J25" s="76"/>
      <c r="K25" s="76"/>
      <c r="L25" s="77"/>
    </row>
    <row r="26" spans="1:24" x14ac:dyDescent="0.25">
      <c r="A26" s="53" t="s">
        <v>199</v>
      </c>
      <c r="C26" s="73" t="s">
        <v>198</v>
      </c>
      <c r="D26" s="74">
        <f>'Authorized Rev Req'!I25</f>
        <v>4417.1909486811319</v>
      </c>
      <c r="E26" s="75" t="s">
        <v>28</v>
      </c>
      <c r="F26" s="57">
        <f t="shared" si="0"/>
        <v>4417.1909486811319</v>
      </c>
      <c r="G26" s="57"/>
      <c r="H26" s="57">
        <f t="shared" si="4"/>
        <v>0</v>
      </c>
      <c r="I26" s="53" t="s">
        <v>193</v>
      </c>
      <c r="J26" s="76"/>
      <c r="K26" s="76"/>
      <c r="L26" s="77"/>
    </row>
    <row r="27" spans="1:24" x14ac:dyDescent="0.25">
      <c r="A27" s="53" t="s">
        <v>200</v>
      </c>
      <c r="C27" s="73" t="s">
        <v>198</v>
      </c>
      <c r="D27" s="74">
        <f>'Authorized Rev Req'!I26</f>
        <v>-773198</v>
      </c>
      <c r="E27" s="75" t="s">
        <v>52</v>
      </c>
      <c r="F27" s="57">
        <f t="shared" si="0"/>
        <v>-773198</v>
      </c>
      <c r="G27" s="57">
        <f t="shared" si="5"/>
        <v>-773198</v>
      </c>
      <c r="H27" s="57">
        <f t="shared" si="4"/>
        <v>-773198</v>
      </c>
      <c r="I27" s="53" t="s">
        <v>193</v>
      </c>
      <c r="J27" s="76"/>
      <c r="K27" s="76"/>
      <c r="L27" s="77"/>
    </row>
    <row r="28" spans="1:24" x14ac:dyDescent="0.25">
      <c r="A28" s="53" t="s">
        <v>200</v>
      </c>
      <c r="C28" s="73" t="s">
        <v>198</v>
      </c>
      <c r="D28" s="74">
        <f>'Authorized Rev Req'!I27</f>
        <v>4740</v>
      </c>
      <c r="E28" s="75" t="s">
        <v>53</v>
      </c>
      <c r="F28" s="57">
        <f t="shared" si="0"/>
        <v>4740</v>
      </c>
      <c r="G28" s="57">
        <f t="shared" si="5"/>
        <v>4740</v>
      </c>
      <c r="H28" s="57">
        <f t="shared" si="4"/>
        <v>4740</v>
      </c>
      <c r="I28" s="53" t="s">
        <v>193</v>
      </c>
      <c r="J28" s="76"/>
      <c r="K28" s="76"/>
      <c r="L28" s="76"/>
      <c r="M28" s="76"/>
    </row>
    <row r="29" spans="1:24" x14ac:dyDescent="0.25">
      <c r="A29" s="53" t="s">
        <v>200</v>
      </c>
      <c r="C29" s="73" t="s">
        <v>198</v>
      </c>
      <c r="D29" s="74">
        <f>'Authorized Rev Req'!I28</f>
        <v>-11473</v>
      </c>
      <c r="E29" s="75" t="s">
        <v>29</v>
      </c>
      <c r="F29" s="57">
        <f t="shared" si="0"/>
        <v>-11473</v>
      </c>
      <c r="G29" s="57">
        <f t="shared" si="5"/>
        <v>-11473</v>
      </c>
      <c r="H29" s="57">
        <f t="shared" si="4"/>
        <v>-11473</v>
      </c>
      <c r="I29" s="53" t="s">
        <v>193</v>
      </c>
      <c r="J29" s="76"/>
      <c r="K29" s="76"/>
      <c r="L29" s="76"/>
      <c r="M29" s="76"/>
    </row>
    <row r="30" spans="1:24" x14ac:dyDescent="0.25">
      <c r="A30" s="53" t="s">
        <v>200</v>
      </c>
      <c r="C30" s="73" t="s">
        <v>198</v>
      </c>
      <c r="D30" s="74">
        <f>'Authorized Rev Req'!I29</f>
        <v>11161.497220758814</v>
      </c>
      <c r="E30" s="75" t="s">
        <v>54</v>
      </c>
      <c r="F30" s="57">
        <f t="shared" si="0"/>
        <v>11161.497220758814</v>
      </c>
      <c r="G30" s="57">
        <f t="shared" si="5"/>
        <v>11161.497220758814</v>
      </c>
      <c r="H30" s="57">
        <f t="shared" si="4"/>
        <v>11161.497220758814</v>
      </c>
      <c r="I30" s="53" t="s">
        <v>193</v>
      </c>
      <c r="J30" s="76"/>
      <c r="K30" s="76"/>
      <c r="L30" s="76"/>
      <c r="M30" s="76"/>
    </row>
    <row r="31" spans="1:24" x14ac:dyDescent="0.25">
      <c r="A31" s="53" t="s">
        <v>201</v>
      </c>
      <c r="C31" s="73" t="s">
        <v>198</v>
      </c>
      <c r="D31" s="74">
        <f>'Authorized Rev Req'!I30</f>
        <v>-48062.222342045898</v>
      </c>
      <c r="E31" s="75" t="s">
        <v>54</v>
      </c>
      <c r="F31" s="57">
        <f t="shared" si="0"/>
        <v>-48062.222342045898</v>
      </c>
      <c r="G31" s="57"/>
      <c r="H31" s="57">
        <f t="shared" si="4"/>
        <v>0</v>
      </c>
      <c r="I31" s="53" t="s">
        <v>193</v>
      </c>
      <c r="J31" s="76"/>
      <c r="K31" s="76"/>
      <c r="L31" s="76"/>
      <c r="M31" s="76"/>
    </row>
    <row r="32" spans="1:24" x14ac:dyDescent="0.25">
      <c r="A32" s="53" t="s">
        <v>202</v>
      </c>
      <c r="C32" s="73" t="s">
        <v>198</v>
      </c>
      <c r="D32" s="74">
        <f>'Authorized Rev Req'!I31</f>
        <v>1079567.0568080347</v>
      </c>
      <c r="E32" s="53" t="s">
        <v>25</v>
      </c>
      <c r="F32" s="57">
        <f t="shared" si="0"/>
        <v>1079567.0568080347</v>
      </c>
      <c r="G32" s="57"/>
      <c r="H32" s="57">
        <f>G32</f>
        <v>0</v>
      </c>
      <c r="I32" s="53" t="s">
        <v>193</v>
      </c>
      <c r="J32" s="76"/>
      <c r="K32" s="76"/>
      <c r="L32" s="76"/>
      <c r="M32" s="76"/>
    </row>
    <row r="33" spans="1:13" x14ac:dyDescent="0.25">
      <c r="A33" s="53" t="s">
        <v>58</v>
      </c>
      <c r="C33" s="73" t="str">
        <f>VLOOKUP(A33,'Authorized Rev Req'!B31:K121,10,FALSE)</f>
        <v>D.22-12-012</v>
      </c>
      <c r="D33" s="74">
        <f>'Authorized Rev Req'!I32</f>
        <v>2938.5027792411865</v>
      </c>
      <c r="E33" s="75" t="s">
        <v>54</v>
      </c>
      <c r="F33" s="57">
        <f t="shared" si="0"/>
        <v>2938.5027792411865</v>
      </c>
      <c r="G33" s="57">
        <f t="shared" si="5"/>
        <v>2938.5027792411865</v>
      </c>
      <c r="H33" s="57">
        <f t="shared" si="4"/>
        <v>2938.5027792411865</v>
      </c>
      <c r="I33" s="53" t="s">
        <v>193</v>
      </c>
      <c r="J33" s="76"/>
      <c r="K33" s="76"/>
      <c r="L33" s="76"/>
      <c r="M33" s="76"/>
    </row>
    <row r="34" spans="1:13" x14ac:dyDescent="0.25">
      <c r="A34" s="1" t="s">
        <v>62</v>
      </c>
      <c r="C34" s="73" t="str">
        <f>VLOOKUP(A34,'Authorized Rev Req'!B32:K122,10,FALSE)</f>
        <v>D.22-10-004; Advice 4902-E</v>
      </c>
      <c r="D34" s="74">
        <f>'Authorized Rev Req'!I34</f>
        <v>-3742</v>
      </c>
      <c r="E34" s="1" t="s">
        <v>25</v>
      </c>
      <c r="F34" s="57">
        <f t="shared" si="0"/>
        <v>-3742</v>
      </c>
      <c r="G34" s="57"/>
      <c r="H34" s="57"/>
      <c r="I34" s="53" t="s">
        <v>193</v>
      </c>
      <c r="J34" s="76"/>
      <c r="K34" s="76"/>
      <c r="L34" s="76"/>
      <c r="M34" s="76"/>
    </row>
    <row r="35" spans="1:13" x14ac:dyDescent="0.25">
      <c r="A35" s="1" t="s">
        <v>62</v>
      </c>
      <c r="C35" s="73" t="str">
        <f>VLOOKUP(A35,'Authorized Rev Req'!B33:K123,10,FALSE)</f>
        <v>D.22-10-004; Advice 4902-E</v>
      </c>
      <c r="D35" s="74">
        <f>'Authorized Rev Req'!I35</f>
        <v>22865.94670652083</v>
      </c>
      <c r="E35" s="1" t="s">
        <v>29</v>
      </c>
      <c r="F35" s="57">
        <f t="shared" si="0"/>
        <v>22865.94670652083</v>
      </c>
      <c r="G35" s="57"/>
      <c r="H35" s="57"/>
      <c r="I35" s="53" t="s">
        <v>193</v>
      </c>
      <c r="J35" s="76"/>
      <c r="K35" s="76"/>
      <c r="L35" s="76"/>
      <c r="M35" s="76"/>
    </row>
    <row r="36" spans="1:13" x14ac:dyDescent="0.25">
      <c r="A36" s="1" t="s">
        <v>62</v>
      </c>
      <c r="C36" s="73" t="str">
        <f>VLOOKUP(A36,'Authorized Rev Req'!B34:K124,10,FALSE)</f>
        <v>D.22-10-004; Advice 4902-E</v>
      </c>
      <c r="D36" s="74">
        <f>'Authorized Rev Req'!I36</f>
        <v>12456.603754124375</v>
      </c>
      <c r="E36" s="25" t="s">
        <v>54</v>
      </c>
      <c r="F36" s="57">
        <f t="shared" si="0"/>
        <v>12456.603754124375</v>
      </c>
      <c r="G36" s="57"/>
      <c r="H36" s="57"/>
      <c r="I36" s="53" t="s">
        <v>193</v>
      </c>
      <c r="J36" s="76"/>
      <c r="K36" s="76"/>
      <c r="L36" s="76"/>
      <c r="M36" s="76"/>
    </row>
    <row r="37" spans="1:13" x14ac:dyDescent="0.25">
      <c r="A37" s="53" t="s">
        <v>64</v>
      </c>
      <c r="C37" s="73" t="str">
        <f>VLOOKUP(A37,'Authorized Rev Req'!B35:K125,10,FALSE)</f>
        <v>D.15-10-037</v>
      </c>
      <c r="D37" s="74">
        <f>'Authorized Rev Req'!I37</f>
        <v>7542.5759767734726</v>
      </c>
      <c r="E37" s="53" t="s">
        <v>25</v>
      </c>
      <c r="F37" s="57">
        <f t="shared" si="0"/>
        <v>7542.5759767734726</v>
      </c>
      <c r="G37" s="57"/>
      <c r="H37" s="57"/>
      <c r="I37" s="53" t="s">
        <v>193</v>
      </c>
      <c r="J37" s="76"/>
      <c r="K37" s="76"/>
      <c r="L37" s="76"/>
      <c r="M37" s="76"/>
    </row>
    <row r="38" spans="1:13" x14ac:dyDescent="0.25">
      <c r="A38" s="53" t="s">
        <v>64</v>
      </c>
      <c r="C38" s="73" t="str">
        <f>VLOOKUP(A38,'Authorized Rev Req'!B36:K126,10,FALSE)</f>
        <v>D.15-10-037</v>
      </c>
      <c r="D38" s="74">
        <f>'Authorized Rev Req'!I38</f>
        <v>-307497.12637913565</v>
      </c>
      <c r="E38" s="53" t="s">
        <v>29</v>
      </c>
      <c r="F38" s="57">
        <f t="shared" si="0"/>
        <v>-307497.12637913565</v>
      </c>
      <c r="G38" s="57"/>
      <c r="H38" s="57"/>
      <c r="I38" s="53" t="s">
        <v>193</v>
      </c>
      <c r="J38" s="76"/>
      <c r="K38" s="76"/>
      <c r="L38" s="76"/>
      <c r="M38" s="76"/>
    </row>
    <row r="39" spans="1:13" x14ac:dyDescent="0.25">
      <c r="A39" s="53" t="s">
        <v>65</v>
      </c>
      <c r="C39" s="73" t="str">
        <f>VLOOKUP(A39,'Authorized Rev Req'!B37:K127,10,FALSE)</f>
        <v>D.15-10-037</v>
      </c>
      <c r="D39" s="74">
        <f>'Authorized Rev Req'!I39</f>
        <v>2770.5662737677217</v>
      </c>
      <c r="E39" s="75" t="s">
        <v>53</v>
      </c>
      <c r="F39" s="57">
        <f t="shared" si="0"/>
        <v>2770.5662737677217</v>
      </c>
      <c r="G39" s="57"/>
      <c r="H39" s="57"/>
      <c r="I39" s="53" t="s">
        <v>193</v>
      </c>
      <c r="J39" s="76"/>
      <c r="K39" s="76"/>
      <c r="L39" s="76"/>
      <c r="M39" s="76"/>
    </row>
    <row r="40" spans="1:13" x14ac:dyDescent="0.25">
      <c r="A40" s="53" t="s">
        <v>67</v>
      </c>
      <c r="C40" s="73" t="str">
        <f>VLOOKUP(A40,'Authorized Rev Req'!B38:K128,10,FALSE)</f>
        <v>D.15-10-037</v>
      </c>
      <c r="D40" s="74">
        <f>'Authorized Rev Req'!I40</f>
        <v>-83502.675931202204</v>
      </c>
      <c r="E40" s="75" t="s">
        <v>54</v>
      </c>
      <c r="F40" s="57">
        <f t="shared" si="0"/>
        <v>-83502.675931202204</v>
      </c>
      <c r="G40" s="57"/>
      <c r="H40" s="57"/>
      <c r="I40" s="53" t="s">
        <v>193</v>
      </c>
      <c r="J40" s="76"/>
      <c r="K40" s="76"/>
      <c r="L40" s="76"/>
      <c r="M40" s="76"/>
    </row>
    <row r="41" spans="1:13" x14ac:dyDescent="0.25">
      <c r="A41" s="53" t="s">
        <v>68</v>
      </c>
      <c r="C41" s="73" t="str">
        <f>VLOOKUP(A41,'Authorized Rev Req'!B39:K129,10,FALSE)</f>
        <v>D.15-10-037</v>
      </c>
      <c r="D41" s="74">
        <f>'Authorized Rev Req'!I41</f>
        <v>49633.640162163945</v>
      </c>
      <c r="E41" s="75" t="s">
        <v>54</v>
      </c>
      <c r="F41" s="57">
        <f t="shared" si="0"/>
        <v>49633.640162163945</v>
      </c>
      <c r="G41" s="57"/>
      <c r="H41" s="57"/>
      <c r="I41" s="53" t="s">
        <v>193</v>
      </c>
      <c r="J41" s="76"/>
      <c r="K41" s="76"/>
      <c r="L41" s="76"/>
      <c r="M41" s="88"/>
    </row>
    <row r="42" spans="1:13" x14ac:dyDescent="0.25">
      <c r="A42" s="53" t="s">
        <v>72</v>
      </c>
      <c r="C42" s="73" t="str">
        <f>VLOOKUP(A42,'Authorized Rev Req'!B41:K131,10,FALSE)</f>
        <v>D.21-12-015</v>
      </c>
      <c r="D42" s="74">
        <f>'Authorized Rev Req'!I43</f>
        <v>0</v>
      </c>
      <c r="E42" s="84" t="s">
        <v>25</v>
      </c>
      <c r="F42" s="88">
        <f>D42</f>
        <v>0</v>
      </c>
      <c r="G42" s="88"/>
      <c r="H42" s="88">
        <f t="shared" ref="H42:H44" si="6">G42</f>
        <v>0</v>
      </c>
      <c r="I42" s="53" t="s">
        <v>195</v>
      </c>
      <c r="J42" s="76"/>
      <c r="K42" s="88"/>
      <c r="L42" s="88"/>
      <c r="M42" s="88"/>
    </row>
    <row r="43" spans="1:13" x14ac:dyDescent="0.25">
      <c r="A43" s="53" t="s">
        <v>72</v>
      </c>
      <c r="C43" s="73" t="str">
        <f>VLOOKUP(A43,'Authorized Rev Req'!B42:K132,10,FALSE)</f>
        <v>D.21-12-015</v>
      </c>
      <c r="D43" s="74">
        <f>'Authorized Rev Req'!I44</f>
        <v>1979.8996702526647</v>
      </c>
      <c r="E43" s="84" t="s">
        <v>29</v>
      </c>
      <c r="F43" s="88">
        <f>D43</f>
        <v>1979.8996702526647</v>
      </c>
      <c r="G43" s="88"/>
      <c r="H43" s="88">
        <f t="shared" si="6"/>
        <v>0</v>
      </c>
      <c r="I43" s="53" t="s">
        <v>195</v>
      </c>
      <c r="J43" s="76"/>
      <c r="K43" s="88"/>
      <c r="L43" s="88"/>
      <c r="M43" s="88"/>
    </row>
    <row r="44" spans="1:13" x14ac:dyDescent="0.25">
      <c r="A44" s="53" t="s">
        <v>72</v>
      </c>
      <c r="C44" s="73" t="str">
        <f>VLOOKUP(A44,'Authorized Rev Req'!B43:K133,10,FALSE)</f>
        <v>D.21-12-015</v>
      </c>
      <c r="D44" s="74">
        <f>'Authorized Rev Req'!I45</f>
        <v>10010.728669816845</v>
      </c>
      <c r="E44" s="84" t="s">
        <v>54</v>
      </c>
      <c r="F44" s="88">
        <f>D44</f>
        <v>10010.728669816845</v>
      </c>
      <c r="G44" s="88"/>
      <c r="H44" s="88">
        <f t="shared" si="6"/>
        <v>0</v>
      </c>
      <c r="I44" s="53" t="s">
        <v>195</v>
      </c>
      <c r="J44" s="76"/>
      <c r="K44" s="88"/>
      <c r="L44" s="88"/>
      <c r="M44" s="88"/>
    </row>
    <row r="45" spans="1:13" x14ac:dyDescent="0.25">
      <c r="A45" s="53" t="s">
        <v>75</v>
      </c>
      <c r="C45" s="73" t="str">
        <f>VLOOKUP(A45,'Authorized Rev Req'!B44:K134,10,FALSE)</f>
        <v>Resolution E-5183; Advice 4894-E, COC D.22-12-031; Advice 4933-E</v>
      </c>
      <c r="D45" s="77">
        <f>'Authorized Rev Req'!I46</f>
        <v>84963</v>
      </c>
      <c r="E45" s="84" t="s">
        <v>29</v>
      </c>
      <c r="F45" s="88">
        <f>D45</f>
        <v>84963</v>
      </c>
      <c r="G45" s="88">
        <v>188425</v>
      </c>
      <c r="H45" s="88">
        <v>188425</v>
      </c>
      <c r="I45" s="53" t="s">
        <v>195</v>
      </c>
      <c r="J45" s="76"/>
      <c r="K45" s="88"/>
      <c r="L45" s="88"/>
      <c r="M45" s="88"/>
    </row>
    <row r="46" spans="1:13" x14ac:dyDescent="0.25">
      <c r="A46" s="53" t="s">
        <v>80</v>
      </c>
      <c r="C46" s="73" t="str">
        <f>VLOOKUP(A46,'Authorized Rev Req'!B45:K135,10,FALSE)</f>
        <v>D.21-01-012; Advice 4658-E/E-A</v>
      </c>
      <c r="D46" s="74">
        <f>'Authorized Rev Req'!I48</f>
        <v>135161.69012109609</v>
      </c>
      <c r="E46" s="84" t="s">
        <v>29</v>
      </c>
      <c r="F46" s="88">
        <f>D46</f>
        <v>135161.69012109609</v>
      </c>
      <c r="G46" s="88">
        <f>F46</f>
        <v>135161.69012109609</v>
      </c>
      <c r="H46" s="57"/>
      <c r="I46" s="53" t="s">
        <v>195</v>
      </c>
      <c r="J46" s="76"/>
      <c r="K46" s="88"/>
      <c r="L46" s="88"/>
      <c r="M46" s="88"/>
    </row>
    <row r="47" spans="1:13" x14ac:dyDescent="0.25">
      <c r="A47" s="53" t="s">
        <v>82</v>
      </c>
      <c r="C47" s="73" t="str">
        <f>VLOOKUP(A47,'Authorized Rev Req'!B46:K136,10,FALSE)</f>
        <v>D.22-06-032</v>
      </c>
      <c r="D47" s="74">
        <f>'Authorized Rev Req'!I49</f>
        <v>135415.57954872175</v>
      </c>
      <c r="E47" s="84" t="s">
        <v>29</v>
      </c>
      <c r="F47" s="88">
        <f t="shared" ref="F47:H47" si="7">$D$47</f>
        <v>135415.57954872175</v>
      </c>
      <c r="G47" s="88">
        <f t="shared" si="7"/>
        <v>135415.57954872175</v>
      </c>
      <c r="H47" s="88">
        <f t="shared" si="7"/>
        <v>135415.57954872175</v>
      </c>
      <c r="I47" s="53"/>
      <c r="J47" s="76"/>
      <c r="K47" s="88"/>
      <c r="L47" s="88"/>
      <c r="M47" s="88"/>
    </row>
    <row r="48" spans="1:13" x14ac:dyDescent="0.25">
      <c r="A48" s="53" t="s">
        <v>84</v>
      </c>
      <c r="C48" s="73" t="str">
        <f>VLOOKUP(A48,'Authorized Rev Req'!B47:K137,10,FALSE)</f>
        <v>Advice 4807-E</v>
      </c>
      <c r="D48" s="74">
        <f>'Authorized Rev Req'!I50</f>
        <v>26556.155303815507</v>
      </c>
      <c r="E48" s="84" t="s">
        <v>29</v>
      </c>
      <c r="F48" s="88">
        <f>D48</f>
        <v>26556.155303815507</v>
      </c>
      <c r="G48" s="88"/>
      <c r="H48" s="57"/>
      <c r="I48" s="53"/>
      <c r="J48" s="76"/>
      <c r="K48" s="88"/>
      <c r="L48" s="88"/>
      <c r="M48" s="88"/>
    </row>
    <row r="49" spans="1:22" x14ac:dyDescent="0.25">
      <c r="A49" s="53" t="s">
        <v>88</v>
      </c>
      <c r="C49" s="73" t="str">
        <f>VLOOKUP(A49,'Authorized Rev Req'!B49:K139,10,FALSE)</f>
        <v>D.15-10-037</v>
      </c>
      <c r="D49" s="74">
        <f>'Authorized Rev Req'!I52</f>
        <v>14300.599521956839</v>
      </c>
      <c r="E49" s="84" t="s">
        <v>29</v>
      </c>
      <c r="F49" s="88">
        <f>D49</f>
        <v>14300.599521956839</v>
      </c>
      <c r="G49" s="88">
        <f t="shared" ref="G49:H53" si="8">F49</f>
        <v>14300.599521956839</v>
      </c>
      <c r="H49" s="88">
        <f t="shared" si="8"/>
        <v>14300.599521956839</v>
      </c>
      <c r="I49" s="53" t="s">
        <v>195</v>
      </c>
      <c r="J49" s="76"/>
      <c r="K49" s="88"/>
      <c r="L49" s="88"/>
      <c r="M49" s="88"/>
    </row>
    <row r="50" spans="1:22" x14ac:dyDescent="0.25">
      <c r="A50" s="27" t="s">
        <v>94</v>
      </c>
      <c r="C50" s="73" t="str">
        <f>VLOOKUP(A50,'Authorized Rev Req'!B50:K140,10,FALSE)</f>
        <v>D.22-06-002</v>
      </c>
      <c r="D50" s="74">
        <f>'Authorized Rev Req'!I55</f>
        <v>1460.8669493265006</v>
      </c>
      <c r="E50" s="84" t="s">
        <v>29</v>
      </c>
      <c r="F50" s="88">
        <f t="shared" ref="F50:F51" si="9">D50</f>
        <v>1460.8669493265006</v>
      </c>
      <c r="G50" s="88"/>
      <c r="H50" s="88"/>
      <c r="I50" s="53" t="s">
        <v>195</v>
      </c>
      <c r="J50" s="76"/>
      <c r="K50" s="88"/>
      <c r="L50" s="88"/>
      <c r="M50" s="88"/>
    </row>
    <row r="51" spans="1:22" x14ac:dyDescent="0.25">
      <c r="A51" s="27" t="s">
        <v>96</v>
      </c>
      <c r="C51" s="73" t="str">
        <f>VLOOKUP(A51,'Authorized Rev Req'!B51:K141,10,FALSE)</f>
        <v>D.22-09-015; Advice 4876-E</v>
      </c>
      <c r="D51" s="74">
        <f>'Authorized Rev Req'!I56</f>
        <v>201345.19514348207</v>
      </c>
      <c r="E51" s="84" t="s">
        <v>29</v>
      </c>
      <c r="F51" s="88">
        <f t="shared" si="9"/>
        <v>201345.19514348207</v>
      </c>
      <c r="G51" s="88">
        <v>87075</v>
      </c>
      <c r="H51" s="88">
        <v>101989</v>
      </c>
      <c r="I51" s="53" t="s">
        <v>195</v>
      </c>
      <c r="J51" s="76"/>
      <c r="K51" s="88"/>
      <c r="L51" s="88"/>
      <c r="M51" s="88"/>
    </row>
    <row r="52" spans="1:22" x14ac:dyDescent="0.25">
      <c r="A52" s="89" t="s">
        <v>99</v>
      </c>
      <c r="C52" s="73" t="str">
        <f>VLOOKUP(A52,'Authorized Rev Req'!B52:K142,10,FALSE)</f>
        <v>D.20-11-007; Advice 4416-E</v>
      </c>
      <c r="D52" s="74">
        <f>'Authorized Rev Req'!I57</f>
        <v>19256.772000000001</v>
      </c>
      <c r="E52" s="84" t="s">
        <v>101</v>
      </c>
      <c r="F52" s="88">
        <f>D52</f>
        <v>19256.772000000001</v>
      </c>
      <c r="G52" s="88">
        <f t="shared" si="8"/>
        <v>19256.772000000001</v>
      </c>
      <c r="H52" s="88">
        <f t="shared" si="8"/>
        <v>19256.772000000001</v>
      </c>
      <c r="I52" s="53" t="s">
        <v>195</v>
      </c>
      <c r="J52" s="76"/>
      <c r="K52" s="88"/>
      <c r="L52" s="88"/>
      <c r="M52" s="88"/>
    </row>
    <row r="53" spans="1:22" x14ac:dyDescent="0.25">
      <c r="A53" s="89" t="s">
        <v>102</v>
      </c>
      <c r="C53" s="73" t="str">
        <f>VLOOKUP(A53,'Authorized Rev Req'!B53:K143,10,FALSE)</f>
        <v>D.21-10-025; Advice 4717-E-A</v>
      </c>
      <c r="D53" s="74">
        <f>'Authorized Rev Req'!I58</f>
        <v>31732.126</v>
      </c>
      <c r="E53" s="84" t="s">
        <v>101</v>
      </c>
      <c r="F53" s="88">
        <f>D53</f>
        <v>31732.126</v>
      </c>
      <c r="G53" s="88">
        <f t="shared" si="8"/>
        <v>31732.126</v>
      </c>
      <c r="H53" s="88">
        <f t="shared" si="8"/>
        <v>31732.126</v>
      </c>
      <c r="I53" s="53" t="s">
        <v>195</v>
      </c>
      <c r="J53" s="76"/>
      <c r="K53" s="88"/>
      <c r="L53" s="88"/>
      <c r="M53" s="88"/>
    </row>
    <row r="54" spans="1:22" x14ac:dyDescent="0.25">
      <c r="A54" s="53" t="s">
        <v>203</v>
      </c>
      <c r="C54" s="53" t="s">
        <v>204</v>
      </c>
      <c r="D54" s="90">
        <v>0</v>
      </c>
      <c r="E54" s="84" t="s">
        <v>101</v>
      </c>
      <c r="F54" s="57">
        <v>56100</v>
      </c>
      <c r="G54" s="57">
        <f>F54</f>
        <v>56100</v>
      </c>
      <c r="H54" s="57">
        <f>G54</f>
        <v>56100</v>
      </c>
      <c r="I54" s="53" t="s">
        <v>195</v>
      </c>
      <c r="J54" s="76"/>
      <c r="K54" s="88"/>
      <c r="L54" s="88"/>
      <c r="M54" s="88"/>
    </row>
    <row r="55" spans="1:22" x14ac:dyDescent="0.25">
      <c r="A55" s="53" t="s">
        <v>205</v>
      </c>
      <c r="C55" s="73"/>
      <c r="D55" s="74"/>
      <c r="F55" s="57"/>
      <c r="G55" s="57"/>
      <c r="H55" s="57"/>
      <c r="I55" s="53"/>
      <c r="J55" s="76"/>
      <c r="K55" s="76"/>
      <c r="L55" s="76"/>
      <c r="M55" s="76"/>
    </row>
    <row r="56" spans="1:22" x14ac:dyDescent="0.25">
      <c r="A56" s="58" t="s">
        <v>106</v>
      </c>
      <c r="B56" s="58"/>
      <c r="C56" s="73"/>
      <c r="D56" s="74"/>
      <c r="F56" s="57"/>
      <c r="G56" s="57"/>
      <c r="H56" s="57"/>
      <c r="I56" s="53"/>
      <c r="J56" s="76"/>
      <c r="K56" s="76"/>
      <c r="L56" s="76"/>
      <c r="M56" s="76"/>
      <c r="T56" s="54"/>
      <c r="U56" s="54"/>
      <c r="V56" s="54"/>
    </row>
    <row r="57" spans="1:22" x14ac:dyDescent="0.25">
      <c r="A57" s="89" t="s">
        <v>108</v>
      </c>
      <c r="B57" s="89"/>
      <c r="C57" s="73" t="str">
        <f>VLOOKUP(A57,'Authorized Rev Req'!B56:K146,10,FALSE)</f>
        <v>D.17-12-003</v>
      </c>
      <c r="D57" s="82">
        <f>'Authorized Rev Req'!I62</f>
        <v>4649.4273155371566</v>
      </c>
      <c r="E57" s="89" t="s">
        <v>25</v>
      </c>
      <c r="F57" s="57">
        <f>D57</f>
        <v>4649.4273155371566</v>
      </c>
      <c r="G57" s="57">
        <f t="shared" ref="G57:H59" si="10">F57</f>
        <v>4649.4273155371566</v>
      </c>
      <c r="H57" s="57">
        <f t="shared" si="10"/>
        <v>4649.4273155371566</v>
      </c>
      <c r="I57" s="89" t="s">
        <v>193</v>
      </c>
      <c r="J57" s="76"/>
      <c r="K57" s="76"/>
      <c r="L57" s="76"/>
      <c r="M57" s="76"/>
      <c r="T57" s="54"/>
      <c r="U57" s="54"/>
      <c r="V57" s="54"/>
    </row>
    <row r="58" spans="1:22" x14ac:dyDescent="0.25">
      <c r="A58" s="89" t="s">
        <v>206</v>
      </c>
      <c r="B58" s="89"/>
      <c r="C58" s="73" t="s">
        <v>110</v>
      </c>
      <c r="D58" s="82">
        <f>'Authorized Rev Req'!I63</f>
        <v>23987.969550688693</v>
      </c>
      <c r="E58" s="83" t="s">
        <v>29</v>
      </c>
      <c r="F58" s="57">
        <f>D58</f>
        <v>23987.969550688693</v>
      </c>
      <c r="G58" s="57">
        <f t="shared" si="10"/>
        <v>23987.969550688693</v>
      </c>
      <c r="H58" s="57">
        <f t="shared" si="10"/>
        <v>23987.969550688693</v>
      </c>
      <c r="I58" s="89" t="s">
        <v>193</v>
      </c>
      <c r="J58" s="76"/>
      <c r="K58" s="76"/>
      <c r="L58" s="76"/>
      <c r="M58" s="76"/>
      <c r="T58" s="54"/>
      <c r="U58" s="54"/>
      <c r="V58" s="54"/>
    </row>
    <row r="59" spans="1:22" x14ac:dyDescent="0.25">
      <c r="A59" s="89" t="s">
        <v>113</v>
      </c>
      <c r="C59" s="73" t="str">
        <f>VLOOKUP(A59,'Authorized Rev Req'!B58:K148,10,FALSE)</f>
        <v>D.18-05-041; Advice 4633-E-A</v>
      </c>
      <c r="D59" s="74">
        <f>'Authorized Rev Req'!I64</f>
        <v>415373.55387946073</v>
      </c>
      <c r="E59" s="53" t="s">
        <v>54</v>
      </c>
      <c r="F59" s="57">
        <f>D59</f>
        <v>415373.55387946073</v>
      </c>
      <c r="G59" s="57">
        <f t="shared" si="10"/>
        <v>415373.55387946073</v>
      </c>
      <c r="H59" s="57">
        <f t="shared" si="10"/>
        <v>415373.55387946073</v>
      </c>
      <c r="I59" s="53" t="s">
        <v>193</v>
      </c>
      <c r="J59" s="76"/>
      <c r="K59" s="76"/>
      <c r="L59" s="76"/>
      <c r="M59" s="76"/>
      <c r="T59" s="54"/>
      <c r="U59" s="54"/>
      <c r="V59" s="54"/>
    </row>
    <row r="60" spans="1:22" x14ac:dyDescent="0.25">
      <c r="A60" s="89" t="s">
        <v>116</v>
      </c>
      <c r="C60" s="73" t="str">
        <f>VLOOKUP(A60,'Authorized Rev Req'!B59:K149,10,FALSE)</f>
        <v>D.21-12-011; Advice 4715-E</v>
      </c>
      <c r="D60" s="74">
        <f>'Authorized Rev Req'!I65</f>
        <v>47007.449397788943</v>
      </c>
      <c r="E60" s="53" t="s">
        <v>54</v>
      </c>
      <c r="F60" s="57">
        <f t="shared" ref="F60:F61" si="11">D60</f>
        <v>47007.449397788943</v>
      </c>
      <c r="G60" s="57"/>
      <c r="H60" s="57"/>
      <c r="I60" s="53" t="s">
        <v>195</v>
      </c>
      <c r="J60" s="76"/>
      <c r="K60" s="76"/>
      <c r="L60" s="76"/>
      <c r="M60" s="76"/>
      <c r="T60" s="54"/>
      <c r="U60" s="54"/>
      <c r="V60" s="54"/>
    </row>
    <row r="61" spans="1:22" x14ac:dyDescent="0.25">
      <c r="A61" s="1" t="s">
        <v>118</v>
      </c>
      <c r="C61" s="73" t="str">
        <f>VLOOKUP(A61,'Authorized Rev Req'!B60:K150,10,FALSE)</f>
        <v>D.22-04-044; Advice 4858-E</v>
      </c>
      <c r="D61" s="74">
        <f>'Authorized Rev Req'!I66</f>
        <v>14055.467526308497</v>
      </c>
      <c r="E61" s="53" t="s">
        <v>54</v>
      </c>
      <c r="F61" s="57">
        <f t="shared" si="11"/>
        <v>14055.467526308497</v>
      </c>
      <c r="G61" s="57"/>
      <c r="H61" s="57"/>
      <c r="I61" s="53" t="s">
        <v>195</v>
      </c>
      <c r="J61" s="76"/>
      <c r="K61" s="76"/>
      <c r="L61" s="76"/>
      <c r="M61" s="76"/>
      <c r="T61" s="54"/>
      <c r="U61" s="54"/>
      <c r="V61" s="54"/>
    </row>
    <row r="62" spans="1:22" x14ac:dyDescent="0.25">
      <c r="A62" s="1" t="s">
        <v>120</v>
      </c>
      <c r="C62" s="73" t="str">
        <f>VLOOKUP(A62,'Authorized Rev Req'!B61:K151,10,FALSE)</f>
        <v>D.22-04-044; Advice 4852-E</v>
      </c>
      <c r="D62" s="74">
        <f>'Authorized Rev Req'!I67</f>
        <v>0</v>
      </c>
      <c r="E62" s="53" t="s">
        <v>54</v>
      </c>
      <c r="F62" s="57">
        <v>5056</v>
      </c>
      <c r="G62" s="57"/>
      <c r="H62" s="57"/>
      <c r="I62" s="53" t="s">
        <v>195</v>
      </c>
      <c r="J62" s="76"/>
      <c r="K62" s="76"/>
      <c r="L62" s="76"/>
      <c r="M62" s="76"/>
      <c r="T62" s="54"/>
      <c r="U62" s="54"/>
      <c r="V62" s="54"/>
    </row>
    <row r="63" spans="1:22" x14ac:dyDescent="0.25">
      <c r="A63" s="1" t="s">
        <v>122</v>
      </c>
      <c r="C63" s="73" t="str">
        <f>VLOOKUP(A63,'Authorized Rev Req'!B62:K152,10,FALSE)</f>
        <v>D.21-08-006; Advice 4606-E</v>
      </c>
      <c r="D63" s="74">
        <f>'Authorized Rev Req'!I68</f>
        <v>549.40282464338043</v>
      </c>
      <c r="E63" s="53" t="s">
        <v>54</v>
      </c>
      <c r="F63" s="57">
        <f>D63</f>
        <v>549.40282464338043</v>
      </c>
      <c r="G63" s="57">
        <v>0</v>
      </c>
      <c r="H63" s="57">
        <v>0</v>
      </c>
      <c r="I63" s="53" t="s">
        <v>195</v>
      </c>
      <c r="J63" s="76"/>
      <c r="K63" s="76"/>
      <c r="L63" s="76"/>
      <c r="M63" s="76"/>
      <c r="T63" s="54"/>
      <c r="U63" s="54"/>
      <c r="V63" s="54"/>
    </row>
    <row r="64" spans="1:22" x14ac:dyDescent="0.25">
      <c r="A64" s="1" t="s">
        <v>124</v>
      </c>
      <c r="B64" s="89"/>
      <c r="C64" s="73" t="str">
        <f>VLOOKUP(A64,'Authorized Rev Req'!B63:K153,10,FALSE)</f>
        <v>D.19-12-021</v>
      </c>
      <c r="D64" s="74">
        <f>'Authorized Rev Req'!I69</f>
        <v>6441</v>
      </c>
      <c r="E64" s="53" t="s">
        <v>54</v>
      </c>
      <c r="F64" s="57">
        <f>D64</f>
        <v>6441</v>
      </c>
      <c r="G64" s="57">
        <f>F64</f>
        <v>6441</v>
      </c>
      <c r="H64" s="57">
        <f>G64</f>
        <v>6441</v>
      </c>
      <c r="I64" s="89" t="s">
        <v>193</v>
      </c>
      <c r="J64" s="76"/>
      <c r="K64" s="76"/>
      <c r="L64" s="76"/>
      <c r="M64" s="76"/>
      <c r="T64" s="54"/>
      <c r="U64" s="54"/>
      <c r="V64" s="54"/>
    </row>
    <row r="65" spans="1:22" x14ac:dyDescent="0.25">
      <c r="A65" s="89" t="s">
        <v>126</v>
      </c>
      <c r="C65" s="73" t="str">
        <f>VLOOKUP(A65,'Authorized Rev Req'!B64:K154,10,FALSE)</f>
        <v>Advice 4658-E/E-A</v>
      </c>
      <c r="D65" s="74">
        <f>'Authorized Rev Req'!I70</f>
        <v>25700.148339297579</v>
      </c>
      <c r="E65" s="84" t="s">
        <v>54</v>
      </c>
      <c r="F65" s="88">
        <f>D65</f>
        <v>25700.148339297579</v>
      </c>
      <c r="G65" s="88">
        <f t="shared" ref="G65" si="12">F65</f>
        <v>25700.148339297579</v>
      </c>
      <c r="H65" s="57"/>
      <c r="I65" s="53" t="s">
        <v>195</v>
      </c>
      <c r="J65" s="76"/>
      <c r="K65" s="88"/>
      <c r="L65" s="88"/>
      <c r="M65" s="88"/>
    </row>
    <row r="66" spans="1:22" x14ac:dyDescent="0.25">
      <c r="A66" s="89" t="s">
        <v>131</v>
      </c>
      <c r="B66" s="89"/>
      <c r="C66" s="73" t="str">
        <f>VLOOKUP(A66,'Authorized Rev Req'!B65:K155,10,FALSE)</f>
        <v>D.21-01-004; Advice 4633-E-A</v>
      </c>
      <c r="D66" s="82">
        <f>'Authorized Rev Req'!I72</f>
        <v>75509.177006873026</v>
      </c>
      <c r="E66" s="89" t="s">
        <v>54</v>
      </c>
      <c r="F66" s="57">
        <f t="shared" ref="F66:F68" si="13">D66</f>
        <v>75509.177006873026</v>
      </c>
      <c r="G66" s="57">
        <v>0</v>
      </c>
      <c r="H66" s="57">
        <v>0</v>
      </c>
      <c r="I66" s="91" t="s">
        <v>195</v>
      </c>
      <c r="J66" s="76"/>
      <c r="K66" s="76"/>
      <c r="L66" s="76"/>
      <c r="M66" s="76"/>
      <c r="T66" s="54"/>
      <c r="U66" s="54"/>
      <c r="V66" s="54"/>
    </row>
    <row r="67" spans="1:22" x14ac:dyDescent="0.25">
      <c r="A67" s="89" t="s">
        <v>135</v>
      </c>
      <c r="B67" s="89"/>
      <c r="C67" s="73" t="str">
        <f>VLOOKUP(A67,'Authorized Rev Req'!B66:K156,10,FALSE)</f>
        <v>D.16-01-023; D.18-12-006; Advice 4893-ED.20-08-045; Advice 4893-ED.19-11-017; Advice 4893-E, COC D.22-12-031; Advice 4933-E</v>
      </c>
      <c r="D67" s="82">
        <f>'Authorized Rev Req'!I73</f>
        <v>30254</v>
      </c>
      <c r="E67" s="83" t="s">
        <v>29</v>
      </c>
      <c r="F67" s="57">
        <f t="shared" si="13"/>
        <v>30254</v>
      </c>
      <c r="G67" s="57">
        <v>49959.440175314689</v>
      </c>
      <c r="H67" s="57">
        <v>73461.225349898887</v>
      </c>
      <c r="I67" s="89" t="s">
        <v>193</v>
      </c>
      <c r="J67" s="76"/>
      <c r="K67" s="76"/>
      <c r="L67" s="76"/>
      <c r="M67" s="76"/>
      <c r="T67" s="54"/>
      <c r="U67" s="54"/>
      <c r="V67" s="54"/>
    </row>
    <row r="68" spans="1:22" x14ac:dyDescent="0.25">
      <c r="A68" s="53" t="s">
        <v>138</v>
      </c>
      <c r="C68" s="73" t="str">
        <f>VLOOKUP(A68,'Authorized Rev Req'!B67:K157,10,FALSE)</f>
        <v>D.18-05-040; D.18-01-024; Advice 4893-E, COC D.22-12-031; Advice 4933-E</v>
      </c>
      <c r="D68" s="74">
        <f>'Authorized Rev Req'!I74</f>
        <v>15678</v>
      </c>
      <c r="E68" s="75" t="s">
        <v>29</v>
      </c>
      <c r="F68" s="57">
        <f t="shared" si="13"/>
        <v>15678</v>
      </c>
      <c r="G68" s="57">
        <v>58981.41254297553</v>
      </c>
      <c r="H68" s="57">
        <v>108079.75372974236</v>
      </c>
      <c r="I68" s="53" t="s">
        <v>195</v>
      </c>
      <c r="J68" s="76"/>
      <c r="K68" s="55"/>
      <c r="L68" s="55"/>
      <c r="M68" s="88"/>
      <c r="T68" s="54"/>
      <c r="U68" s="54"/>
      <c r="V68" s="54"/>
    </row>
    <row r="69" spans="1:22" x14ac:dyDescent="0.25">
      <c r="A69" s="53" t="s">
        <v>207</v>
      </c>
      <c r="C69" s="73" t="s">
        <v>208</v>
      </c>
      <c r="D69" s="74">
        <v>0</v>
      </c>
      <c r="E69" s="75" t="s">
        <v>29</v>
      </c>
      <c r="F69" s="57"/>
      <c r="G69" s="57"/>
      <c r="H69" s="57">
        <v>94440</v>
      </c>
      <c r="I69" s="53" t="s">
        <v>195</v>
      </c>
      <c r="J69" s="76"/>
      <c r="K69" s="55"/>
      <c r="L69" s="55"/>
      <c r="M69" s="88"/>
      <c r="T69" s="54"/>
      <c r="U69" s="54"/>
      <c r="V69" s="54"/>
    </row>
    <row r="70" spans="1:22" x14ac:dyDescent="0.25">
      <c r="A70" s="53" t="s">
        <v>141</v>
      </c>
      <c r="C70" s="73" t="str">
        <f>VLOOKUP(A70,'Authorized Rev Req'!B68:K158,10,FALSE)</f>
        <v>D.21-06-015</v>
      </c>
      <c r="D70" s="88">
        <f>'Authorized Rev Req'!I75</f>
        <v>61811.100583554697</v>
      </c>
      <c r="E70" s="75" t="s">
        <v>54</v>
      </c>
      <c r="F70" s="57">
        <f>D70</f>
        <v>61811.100583554697</v>
      </c>
      <c r="G70" s="57">
        <v>91154.997000000003</v>
      </c>
      <c r="H70" s="57">
        <v>96372.294999999998</v>
      </c>
      <c r="I70" s="53" t="s">
        <v>193</v>
      </c>
      <c r="J70" s="76"/>
      <c r="K70" s="76"/>
      <c r="L70" s="76"/>
      <c r="M70" s="76"/>
      <c r="T70" s="54"/>
      <c r="U70" s="54"/>
      <c r="V70" s="54"/>
    </row>
    <row r="71" spans="1:22" x14ac:dyDescent="0.25">
      <c r="A71" s="92" t="s">
        <v>145</v>
      </c>
      <c r="C71" s="73" t="str">
        <f>VLOOKUP(A71,'Authorized Rev Req'!B69:K159,10,FALSE)</f>
        <v>D.21-06-015; Advice 4638-E</v>
      </c>
      <c r="D71" s="74">
        <f>'Authorized Rev Req'!I76</f>
        <v>10644.408805800966</v>
      </c>
      <c r="E71" s="53" t="s">
        <v>54</v>
      </c>
      <c r="F71" s="57">
        <f>D71</f>
        <v>10644.408805800966</v>
      </c>
      <c r="G71" s="57">
        <f>9003+1452</f>
        <v>10455</v>
      </c>
      <c r="H71" s="57">
        <f>9302+1678</f>
        <v>10980</v>
      </c>
      <c r="I71" s="53" t="s">
        <v>193</v>
      </c>
      <c r="J71" s="76"/>
      <c r="K71" s="88"/>
      <c r="L71" s="88"/>
      <c r="M71" s="93"/>
      <c r="T71" s="54"/>
      <c r="U71" s="54"/>
      <c r="V71" s="54"/>
    </row>
    <row r="72" spans="1:22" x14ac:dyDescent="0.25">
      <c r="A72" s="92" t="s">
        <v>144</v>
      </c>
      <c r="C72" s="73"/>
      <c r="D72" s="74">
        <f>'Authorized Rev Req'!I77</f>
        <v>0</v>
      </c>
      <c r="E72" s="53" t="s">
        <v>54</v>
      </c>
      <c r="F72" s="57">
        <f>D72</f>
        <v>0</v>
      </c>
      <c r="G72" s="57">
        <f t="shared" ref="G72:H72" si="14">F72</f>
        <v>0</v>
      </c>
      <c r="H72" s="57">
        <f t="shared" si="14"/>
        <v>0</v>
      </c>
      <c r="I72" s="53" t="s">
        <v>193</v>
      </c>
      <c r="J72" s="76"/>
      <c r="K72" s="76"/>
      <c r="L72" s="76"/>
      <c r="M72" s="88"/>
      <c r="T72" s="54"/>
      <c r="U72" s="54"/>
      <c r="V72" s="54"/>
    </row>
    <row r="73" spans="1:22" x14ac:dyDescent="0.25">
      <c r="A73" s="53" t="s">
        <v>146</v>
      </c>
      <c r="C73" s="73" t="str">
        <f>VLOOKUP(A73,'Authorized Rev Req'!B71:K161,10,FALSE)</f>
        <v>D.20-08-042; D.21-11-028</v>
      </c>
      <c r="D73" s="74">
        <f>'Authorized Rev Req'!I78</f>
        <v>76885.429738335733</v>
      </c>
      <c r="E73" s="53" t="s">
        <v>54</v>
      </c>
      <c r="F73" s="57">
        <f>D73</f>
        <v>76885.429738335733</v>
      </c>
      <c r="G73" s="57">
        <f>F73</f>
        <v>76885.429738335733</v>
      </c>
      <c r="H73" s="57">
        <f>G73</f>
        <v>76885.429738335733</v>
      </c>
      <c r="I73" s="53" t="s">
        <v>193</v>
      </c>
      <c r="J73" s="76"/>
      <c r="K73" s="76"/>
      <c r="L73" s="76"/>
      <c r="M73" s="88"/>
      <c r="T73" s="54"/>
      <c r="U73" s="54"/>
      <c r="V73" s="54"/>
    </row>
    <row r="74" spans="1:22" x14ac:dyDescent="0.25">
      <c r="A74" s="89" t="s">
        <v>148</v>
      </c>
      <c r="C74" s="73" t="str">
        <f>VLOOKUP(A74,'Authorized Rev Req'!B72:K162,10,FALSE)</f>
        <v>D.20-01-021, Advice 4169-E</v>
      </c>
      <c r="D74" s="74">
        <f>'Authorized Rev Req'!I79</f>
        <v>56626.343990883157</v>
      </c>
      <c r="E74" s="53" t="s">
        <v>54</v>
      </c>
      <c r="F74" s="57">
        <f>D74</f>
        <v>56626.343990883157</v>
      </c>
      <c r="G74" s="57">
        <f t="shared" ref="G74" si="15">F74</f>
        <v>56626.343990883157</v>
      </c>
      <c r="H74" s="57">
        <v>0</v>
      </c>
      <c r="I74" s="53" t="s">
        <v>193</v>
      </c>
      <c r="J74" s="76"/>
      <c r="K74" s="55"/>
      <c r="L74" s="55"/>
      <c r="M74" s="88"/>
      <c r="T74" s="54"/>
      <c r="U74" s="54"/>
      <c r="V74" s="54"/>
    </row>
    <row r="75" spans="1:22" x14ac:dyDescent="0.25">
      <c r="C75" s="73"/>
      <c r="D75" s="94"/>
      <c r="E75" s="84"/>
      <c r="F75" s="57"/>
      <c r="G75" s="57"/>
      <c r="H75" s="57"/>
      <c r="I75" s="94"/>
      <c r="J75" s="76"/>
      <c r="K75" s="88"/>
      <c r="L75" s="88"/>
      <c r="M75" s="88"/>
    </row>
    <row r="76" spans="1:22" x14ac:dyDescent="0.25">
      <c r="A76" s="58" t="s">
        <v>155</v>
      </c>
      <c r="C76" s="73"/>
      <c r="D76" s="57"/>
      <c r="F76" s="57"/>
      <c r="G76" s="57"/>
      <c r="H76" s="57"/>
      <c r="J76" s="76"/>
      <c r="K76" s="95"/>
      <c r="L76" s="95"/>
      <c r="M76" s="95"/>
    </row>
    <row r="77" spans="1:22" x14ac:dyDescent="0.25">
      <c r="A77" s="53" t="s">
        <v>160</v>
      </c>
      <c r="C77" s="73" t="str">
        <f>VLOOKUP(A77,'Authorized Rev Req'!B74:K165,10,FALSE)</f>
        <v>D.21-12-001; Advice 4690-E</v>
      </c>
      <c r="D77" s="57">
        <f>'Authorized Rev Req'!I86</f>
        <v>-145519.42030802707</v>
      </c>
      <c r="E77" s="53" t="s">
        <v>159</v>
      </c>
      <c r="F77" s="57">
        <v>0</v>
      </c>
      <c r="G77" s="57"/>
      <c r="H77" s="57">
        <f t="shared" ref="H77:H82" si="16">G77</f>
        <v>0</v>
      </c>
      <c r="I77" s="53" t="s">
        <v>195</v>
      </c>
      <c r="J77" s="76"/>
      <c r="K77" s="95"/>
      <c r="L77" s="95"/>
      <c r="M77" s="95"/>
    </row>
    <row r="78" spans="1:22" x14ac:dyDescent="0.25">
      <c r="A78" s="89" t="s">
        <v>163</v>
      </c>
      <c r="C78" s="73" t="str">
        <f>VLOOKUP(A78,'Authorized Rev Req'!B75:K166,10,FALSE)</f>
        <v>D.22-12-007</v>
      </c>
      <c r="D78" s="57">
        <f>'Authorized Rev Req'!I87</f>
        <v>402302</v>
      </c>
      <c r="E78" s="53" t="s">
        <v>159</v>
      </c>
      <c r="F78" s="57">
        <f>$D$78</f>
        <v>402302</v>
      </c>
      <c r="G78" s="57">
        <f>$D$78</f>
        <v>402302</v>
      </c>
      <c r="H78" s="57">
        <f t="shared" si="16"/>
        <v>402302</v>
      </c>
      <c r="I78" s="53" t="s">
        <v>193</v>
      </c>
      <c r="J78" s="76"/>
      <c r="K78" s="95"/>
      <c r="L78" s="95"/>
      <c r="M78" s="95"/>
    </row>
    <row r="79" spans="1:22" x14ac:dyDescent="0.25">
      <c r="A79" s="53" t="s">
        <v>162</v>
      </c>
      <c r="C79" s="73" t="str">
        <f>VLOOKUP(A79,'Authorized Rev Req'!B76:K167,10,FALSE)</f>
        <v>ER19-1553</v>
      </c>
      <c r="D79" s="57">
        <f>'Authorized Rev Req'!I88</f>
        <v>1414935.8489999999</v>
      </c>
      <c r="E79" s="84" t="s">
        <v>168</v>
      </c>
      <c r="F79" s="57">
        <f>D79</f>
        <v>1414935.8489999999</v>
      </c>
      <c r="G79" s="57">
        <f>F79</f>
        <v>1414935.8489999999</v>
      </c>
      <c r="H79" s="57">
        <f t="shared" si="16"/>
        <v>1414935.8489999999</v>
      </c>
      <c r="I79" s="53" t="s">
        <v>193</v>
      </c>
      <c r="J79" s="76"/>
      <c r="K79" s="95"/>
      <c r="L79" s="95"/>
      <c r="M79" s="95"/>
      <c r="O79" s="88"/>
    </row>
    <row r="80" spans="1:22" ht="16.5" customHeight="1" x14ac:dyDescent="0.25">
      <c r="A80" s="53" t="s">
        <v>170</v>
      </c>
      <c r="C80" s="73" t="str">
        <f>VLOOKUP(A80,'Authorized Rev Req'!B77:K168,10,FALSE)</f>
        <v>ER23-232; ER23-297; Advice 4903-E</v>
      </c>
      <c r="D80" s="57">
        <f>'Authorized Rev Req'!I89</f>
        <v>-156456</v>
      </c>
      <c r="E80" s="53" t="s">
        <v>172</v>
      </c>
      <c r="F80" s="57">
        <f>D80</f>
        <v>-156456</v>
      </c>
      <c r="G80" s="57">
        <f t="shared" ref="G80:G82" si="17">F80</f>
        <v>-156456</v>
      </c>
      <c r="H80" s="57">
        <f t="shared" si="16"/>
        <v>-156456</v>
      </c>
      <c r="I80" s="53" t="s">
        <v>193</v>
      </c>
      <c r="J80" s="76"/>
      <c r="K80" s="96"/>
      <c r="L80" s="96"/>
      <c r="M80" s="96"/>
      <c r="O80" s="88"/>
    </row>
    <row r="81" spans="1:18" ht="16.5" customHeight="1" x14ac:dyDescent="0.25">
      <c r="A81" s="53" t="s">
        <v>175</v>
      </c>
      <c r="C81" s="73" t="str">
        <f>VLOOKUP(A81,'Authorized Rev Req'!B78:K169,10,FALSE)</f>
        <v>ER23-232; ER23-297; Advice 4903-E</v>
      </c>
      <c r="D81" s="57">
        <f>'Authorized Rev Req'!I90</f>
        <v>-2676</v>
      </c>
      <c r="E81" s="53" t="s">
        <v>172</v>
      </c>
      <c r="F81" s="57">
        <f>D81</f>
        <v>-2676</v>
      </c>
      <c r="G81" s="57">
        <f t="shared" si="17"/>
        <v>-2676</v>
      </c>
      <c r="H81" s="57">
        <f t="shared" si="16"/>
        <v>-2676</v>
      </c>
      <c r="I81" s="53" t="s">
        <v>193</v>
      </c>
      <c r="J81" s="76"/>
      <c r="K81" s="94"/>
      <c r="L81" s="94"/>
      <c r="M81" s="94"/>
    </row>
    <row r="82" spans="1:18" x14ac:dyDescent="0.25">
      <c r="A82" s="53" t="s">
        <v>178</v>
      </c>
      <c r="C82" s="73" t="str">
        <f>VLOOKUP(A82,'Authorized Rev Req'!B79:K170,10,FALSE)</f>
        <v>ER22-1499-000</v>
      </c>
      <c r="D82" s="95">
        <f>'Authorized Rev Req'!I91</f>
        <v>156958</v>
      </c>
      <c r="E82" s="53" t="s">
        <v>172</v>
      </c>
      <c r="F82" s="57">
        <f>D82</f>
        <v>156958</v>
      </c>
      <c r="G82" s="57">
        <f t="shared" si="17"/>
        <v>156958</v>
      </c>
      <c r="H82" s="57">
        <f t="shared" si="16"/>
        <v>156958</v>
      </c>
      <c r="I82" s="53" t="s">
        <v>193</v>
      </c>
      <c r="J82" s="76"/>
    </row>
    <row r="83" spans="1:18" x14ac:dyDescent="0.25">
      <c r="C83" s="73"/>
      <c r="D83" s="118"/>
      <c r="F83" s="118"/>
      <c r="G83" s="118"/>
      <c r="H83" s="118"/>
      <c r="I83" s="53"/>
    </row>
    <row r="84" spans="1:18" x14ac:dyDescent="0.25">
      <c r="A84" s="53" t="s">
        <v>182</v>
      </c>
      <c r="D84" s="57">
        <f>'Authorized Rev Req'!I93</f>
        <v>100182.76671373259</v>
      </c>
      <c r="E84" s="53" t="s">
        <v>182</v>
      </c>
      <c r="F84" s="57">
        <f>D84</f>
        <v>100182.76671373259</v>
      </c>
      <c r="G84" s="57">
        <f t="shared" ref="G84:H84" si="18">F84</f>
        <v>100182.76671373259</v>
      </c>
      <c r="H84" s="57">
        <f t="shared" si="18"/>
        <v>100182.76671373259</v>
      </c>
      <c r="I84" s="53"/>
    </row>
    <row r="85" spans="1:18" ht="15.75" thickBot="1" x14ac:dyDescent="0.3">
      <c r="A85" s="58" t="s">
        <v>177</v>
      </c>
      <c r="D85" s="97">
        <f>SUM(D10:D84)</f>
        <v>16688966.306661105</v>
      </c>
      <c r="F85" s="97">
        <f t="shared" ref="F85:H85" si="19">SUM(F10:F84)</f>
        <v>16895641.72696913</v>
      </c>
      <c r="G85" s="97">
        <f t="shared" si="19"/>
        <v>15620093.239972847</v>
      </c>
      <c r="H85" s="97">
        <f t="shared" si="19"/>
        <v>15590301.48188292</v>
      </c>
      <c r="N85" s="88"/>
    </row>
    <row r="86" spans="1:18" ht="15.75" thickTop="1" x14ac:dyDescent="0.25">
      <c r="D86" s="119"/>
      <c r="E86" s="120"/>
      <c r="F86" s="119"/>
      <c r="G86" s="121"/>
      <c r="H86" s="121"/>
      <c r="N86" s="88"/>
    </row>
    <row r="87" spans="1:18" x14ac:dyDescent="0.25">
      <c r="O87" s="58" t="s">
        <v>209</v>
      </c>
      <c r="P87" s="58"/>
    </row>
    <row r="88" spans="1:18" ht="32.25" customHeight="1" x14ac:dyDescent="0.25">
      <c r="A88" s="98" t="s">
        <v>210</v>
      </c>
      <c r="B88" s="99"/>
      <c r="C88" s="99"/>
      <c r="D88" s="99"/>
      <c r="E88" s="100"/>
      <c r="F88" s="99"/>
      <c r="G88" s="101"/>
      <c r="H88" s="99"/>
      <c r="I88" s="67"/>
      <c r="J88" s="67"/>
      <c r="K88" s="67"/>
      <c r="L88" s="67"/>
      <c r="M88" s="67"/>
      <c r="P88" s="72">
        <v>2023</v>
      </c>
      <c r="Q88" s="72">
        <v>2024</v>
      </c>
      <c r="R88" s="72">
        <v>2025</v>
      </c>
    </row>
    <row r="89" spans="1:18" ht="60" x14ac:dyDescent="0.25">
      <c r="A89" s="102" t="s">
        <v>15</v>
      </c>
      <c r="B89" s="102" t="s">
        <v>189</v>
      </c>
      <c r="C89" s="103" t="s">
        <v>211</v>
      </c>
      <c r="D89" s="103" t="s">
        <v>212</v>
      </c>
      <c r="E89" s="103" t="s">
        <v>213</v>
      </c>
      <c r="F89" s="67">
        <v>2023</v>
      </c>
      <c r="G89" s="67">
        <v>2024</v>
      </c>
      <c r="H89" s="67">
        <v>2025</v>
      </c>
      <c r="I89" s="103" t="s">
        <v>191</v>
      </c>
      <c r="J89" s="104"/>
      <c r="K89" s="104"/>
      <c r="L89" s="104"/>
      <c r="M89" s="104"/>
      <c r="N89" s="105"/>
      <c r="O89" s="53" t="s">
        <v>25</v>
      </c>
      <c r="P89" s="77">
        <f t="shared" ref="P89:R100" si="20">P10+SUMIFS(J$91:J$126,$M$91:$M$126,"Y",$E$91:$E$126,$O89)</f>
        <v>7413713.2692033863</v>
      </c>
      <c r="Q89" s="77">
        <f t="shared" si="20"/>
        <v>5734797.5726844622</v>
      </c>
      <c r="R89" s="77">
        <f t="shared" si="20"/>
        <v>5734797.5726844622</v>
      </c>
    </row>
    <row r="90" spans="1:18" x14ac:dyDescent="0.25">
      <c r="A90" s="58" t="s">
        <v>21</v>
      </c>
      <c r="C90" s="84"/>
      <c r="D90" s="84"/>
      <c r="E90" s="84"/>
      <c r="I90" s="53"/>
      <c r="J90" s="53">
        <v>2023</v>
      </c>
      <c r="K90" s="53">
        <v>2024</v>
      </c>
      <c r="L90" s="53">
        <v>2025</v>
      </c>
      <c r="M90" s="70" t="s">
        <v>214</v>
      </c>
      <c r="O90" s="53" t="s">
        <v>28</v>
      </c>
      <c r="P90" s="76">
        <f t="shared" si="20"/>
        <v>357257.58570791368</v>
      </c>
      <c r="Q90" s="76">
        <f t="shared" si="20"/>
        <v>349841</v>
      </c>
      <c r="R90" s="77">
        <f t="shared" si="20"/>
        <v>349841</v>
      </c>
    </row>
    <row r="91" spans="1:18" x14ac:dyDescent="0.25">
      <c r="A91" s="53" t="s">
        <v>215</v>
      </c>
      <c r="B91" s="53" t="s">
        <v>216</v>
      </c>
      <c r="C91" s="53" t="s">
        <v>217</v>
      </c>
      <c r="D91" s="57">
        <f>G91</f>
        <v>14456</v>
      </c>
      <c r="E91" s="75" t="s">
        <v>25</v>
      </c>
      <c r="F91" s="57">
        <v>0</v>
      </c>
      <c r="G91" s="57">
        <v>14456</v>
      </c>
      <c r="H91" s="57">
        <f t="shared" ref="H91:H93" si="21">G91</f>
        <v>14456</v>
      </c>
      <c r="I91" s="53" t="s">
        <v>193</v>
      </c>
      <c r="J91" s="88">
        <f t="shared" ref="J91:L98" si="22">F91</f>
        <v>0</v>
      </c>
      <c r="K91" s="88">
        <f t="shared" si="22"/>
        <v>14456</v>
      </c>
      <c r="L91" s="88">
        <f t="shared" si="22"/>
        <v>14456</v>
      </c>
      <c r="M91" s="93" t="s">
        <v>33</v>
      </c>
      <c r="O91" s="53" t="s">
        <v>29</v>
      </c>
      <c r="P91" s="106">
        <f t="shared" si="20"/>
        <v>8213366.2356645288</v>
      </c>
      <c r="Q91" s="106">
        <f t="shared" si="20"/>
        <v>8811940.8868942242</v>
      </c>
      <c r="R91" s="77">
        <f t="shared" si="20"/>
        <v>8603530.3231344782</v>
      </c>
    </row>
    <row r="92" spans="1:18" x14ac:dyDescent="0.25">
      <c r="A92" s="53" t="s">
        <v>215</v>
      </c>
      <c r="B92" s="53" t="s">
        <v>216</v>
      </c>
      <c r="C92" s="53" t="s">
        <v>217</v>
      </c>
      <c r="D92" s="57">
        <f t="shared" ref="D92:D104" si="23">G92</f>
        <v>-786</v>
      </c>
      <c r="E92" s="75" t="s">
        <v>28</v>
      </c>
      <c r="F92" s="57">
        <v>0</v>
      </c>
      <c r="G92" s="57">
        <v>-786</v>
      </c>
      <c r="H92" s="57">
        <f t="shared" si="21"/>
        <v>-786</v>
      </c>
      <c r="I92" s="53" t="s">
        <v>193</v>
      </c>
      <c r="J92" s="88">
        <f t="shared" si="22"/>
        <v>0</v>
      </c>
      <c r="K92" s="88">
        <f t="shared" si="22"/>
        <v>-786</v>
      </c>
      <c r="L92" s="88">
        <f t="shared" si="22"/>
        <v>-786</v>
      </c>
      <c r="M92" s="93" t="s">
        <v>33</v>
      </c>
      <c r="O92" s="53" t="s">
        <v>52</v>
      </c>
      <c r="P92" s="106">
        <f t="shared" si="20"/>
        <v>-773198</v>
      </c>
      <c r="Q92" s="106">
        <f t="shared" si="20"/>
        <v>-773198</v>
      </c>
      <c r="R92" s="77">
        <f t="shared" si="20"/>
        <v>-773198</v>
      </c>
    </row>
    <row r="93" spans="1:18" x14ac:dyDescent="0.25">
      <c r="A93" s="53" t="s">
        <v>215</v>
      </c>
      <c r="B93" s="53" t="s">
        <v>216</v>
      </c>
      <c r="C93" s="53" t="s">
        <v>217</v>
      </c>
      <c r="D93" s="57">
        <f t="shared" si="23"/>
        <v>794304</v>
      </c>
      <c r="E93" s="53" t="s">
        <v>29</v>
      </c>
      <c r="F93" s="57">
        <v>0</v>
      </c>
      <c r="G93" s="57">
        <v>794304</v>
      </c>
      <c r="H93" s="57">
        <f t="shared" si="21"/>
        <v>794304</v>
      </c>
      <c r="I93" s="53" t="s">
        <v>193</v>
      </c>
      <c r="J93" s="88">
        <f t="shared" si="22"/>
        <v>0</v>
      </c>
      <c r="K93" s="88">
        <f t="shared" si="22"/>
        <v>794304</v>
      </c>
      <c r="L93" s="88">
        <f t="shared" si="22"/>
        <v>794304</v>
      </c>
      <c r="M93" s="93" t="s">
        <v>33</v>
      </c>
      <c r="O93" s="53" t="s">
        <v>53</v>
      </c>
      <c r="P93" s="106">
        <f t="shared" si="20"/>
        <v>7510.5662737677212</v>
      </c>
      <c r="Q93" s="106">
        <f t="shared" si="20"/>
        <v>4740</v>
      </c>
      <c r="R93" s="77">
        <f t="shared" si="20"/>
        <v>4740</v>
      </c>
    </row>
    <row r="94" spans="1:18" x14ac:dyDescent="0.25">
      <c r="A94" s="53" t="s">
        <v>218</v>
      </c>
      <c r="B94" s="53" t="s">
        <v>216</v>
      </c>
      <c r="C94" s="53" t="s">
        <v>217</v>
      </c>
      <c r="D94" s="57">
        <f>F94</f>
        <v>-80000</v>
      </c>
      <c r="E94" s="84" t="s">
        <v>29</v>
      </c>
      <c r="F94" s="57">
        <v>-80000</v>
      </c>
      <c r="G94" s="57">
        <v>-160000</v>
      </c>
      <c r="H94" s="57">
        <v>0</v>
      </c>
      <c r="I94" s="53" t="s">
        <v>195</v>
      </c>
      <c r="J94" s="88">
        <f t="shared" si="22"/>
        <v>-80000</v>
      </c>
      <c r="K94" s="88">
        <f t="shared" si="22"/>
        <v>-160000</v>
      </c>
      <c r="L94" s="88">
        <f t="shared" si="22"/>
        <v>0</v>
      </c>
      <c r="M94" s="93" t="s">
        <v>33</v>
      </c>
      <c r="O94" s="53" t="s">
        <v>54</v>
      </c>
      <c r="P94" s="106">
        <f t="shared" si="20"/>
        <v>752278.55640580389</v>
      </c>
      <c r="Q94" s="106">
        <f t="shared" si="20"/>
        <v>307357.3651890558</v>
      </c>
      <c r="R94" s="77">
        <f t="shared" si="20"/>
        <v>243773.17085887503</v>
      </c>
    </row>
    <row r="95" spans="1:18" x14ac:dyDescent="0.25">
      <c r="A95" s="53" t="s">
        <v>219</v>
      </c>
      <c r="B95" s="53" t="s">
        <v>220</v>
      </c>
      <c r="C95" s="53" t="s">
        <v>217</v>
      </c>
      <c r="D95" s="57">
        <f>F95</f>
        <v>132148</v>
      </c>
      <c r="E95" s="84" t="s">
        <v>29</v>
      </c>
      <c r="F95" s="57">
        <v>132148</v>
      </c>
      <c r="G95" s="57">
        <v>0</v>
      </c>
      <c r="H95" s="57">
        <v>0</v>
      </c>
      <c r="I95" s="53" t="s">
        <v>195</v>
      </c>
      <c r="J95" s="88">
        <f t="shared" si="22"/>
        <v>132148</v>
      </c>
      <c r="K95" s="88">
        <f t="shared" si="22"/>
        <v>0</v>
      </c>
      <c r="L95" s="88">
        <f t="shared" si="22"/>
        <v>0</v>
      </c>
      <c r="M95" s="93" t="s">
        <v>33</v>
      </c>
      <c r="O95" s="53" t="s">
        <v>196</v>
      </c>
      <c r="P95" s="106">
        <f t="shared" si="20"/>
        <v>0</v>
      </c>
      <c r="Q95" s="106">
        <f t="shared" si="20"/>
        <v>0</v>
      </c>
      <c r="R95" s="77">
        <f t="shared" si="20"/>
        <v>0</v>
      </c>
    </row>
    <row r="96" spans="1:18" x14ac:dyDescent="0.25">
      <c r="A96" s="53" t="s">
        <v>221</v>
      </c>
      <c r="B96" s="53" t="s">
        <v>222</v>
      </c>
      <c r="C96" s="53" t="s">
        <v>217</v>
      </c>
      <c r="D96" s="57">
        <f>G96</f>
        <v>327000</v>
      </c>
      <c r="E96" s="84" t="s">
        <v>29</v>
      </c>
      <c r="F96" s="57">
        <v>0</v>
      </c>
      <c r="G96" s="57">
        <v>327000</v>
      </c>
      <c r="H96" s="57">
        <v>0</v>
      </c>
      <c r="I96" s="53" t="s">
        <v>195</v>
      </c>
      <c r="J96" s="88">
        <f t="shared" si="22"/>
        <v>0</v>
      </c>
      <c r="K96" s="88">
        <f t="shared" si="22"/>
        <v>327000</v>
      </c>
      <c r="L96" s="88">
        <f t="shared" si="22"/>
        <v>0</v>
      </c>
      <c r="M96" s="93" t="s">
        <v>33</v>
      </c>
      <c r="O96" s="53" t="s">
        <v>159</v>
      </c>
      <c r="P96" s="106">
        <f t="shared" si="20"/>
        <v>402302</v>
      </c>
      <c r="Q96" s="106">
        <f t="shared" si="20"/>
        <v>402302</v>
      </c>
      <c r="R96" s="77">
        <f t="shared" si="20"/>
        <v>402302</v>
      </c>
    </row>
    <row r="97" spans="1:24" x14ac:dyDescent="0.25">
      <c r="A97" s="53" t="s">
        <v>223</v>
      </c>
      <c r="B97" s="53" t="s">
        <v>224</v>
      </c>
      <c r="C97" s="53" t="s">
        <v>217</v>
      </c>
      <c r="D97" s="57">
        <f t="shared" ref="D97" si="24">F97</f>
        <v>214500</v>
      </c>
      <c r="E97" s="53" t="s">
        <v>29</v>
      </c>
      <c r="F97" s="57">
        <v>214500</v>
      </c>
      <c r="G97" s="57">
        <v>0</v>
      </c>
      <c r="H97" s="57">
        <v>0</v>
      </c>
      <c r="I97" s="53" t="s">
        <v>195</v>
      </c>
      <c r="J97" s="88">
        <f t="shared" si="22"/>
        <v>214500</v>
      </c>
      <c r="K97" s="95">
        <f t="shared" si="22"/>
        <v>0</v>
      </c>
      <c r="L97" s="95">
        <f t="shared" si="22"/>
        <v>0</v>
      </c>
      <c r="M97" s="93" t="s">
        <v>33</v>
      </c>
      <c r="O97" s="84" t="s">
        <v>168</v>
      </c>
      <c r="P97" s="106">
        <f t="shared" si="20"/>
        <v>1414935.8489999999</v>
      </c>
      <c r="Q97" s="106">
        <f t="shared" si="20"/>
        <v>1414935.8489999999</v>
      </c>
      <c r="R97" s="77">
        <f t="shared" si="20"/>
        <v>1414935.8489999999</v>
      </c>
      <c r="S97" s="106"/>
    </row>
    <row r="98" spans="1:24" x14ac:dyDescent="0.25">
      <c r="A98" s="53" t="s">
        <v>225</v>
      </c>
      <c r="B98" s="53" t="s">
        <v>226</v>
      </c>
      <c r="C98" s="53" t="s">
        <v>217</v>
      </c>
      <c r="D98" s="57">
        <f>G98</f>
        <v>25706</v>
      </c>
      <c r="E98" s="75" t="s">
        <v>29</v>
      </c>
      <c r="F98" s="57">
        <v>0</v>
      </c>
      <c r="G98" s="57">
        <v>25706</v>
      </c>
      <c r="H98" s="57">
        <v>0</v>
      </c>
      <c r="I98" s="53" t="s">
        <v>195</v>
      </c>
      <c r="J98" s="88">
        <f t="shared" si="22"/>
        <v>0</v>
      </c>
      <c r="K98" s="88">
        <f t="shared" si="22"/>
        <v>25706</v>
      </c>
      <c r="L98" s="88">
        <f t="shared" si="22"/>
        <v>0</v>
      </c>
      <c r="M98" s="93" t="s">
        <v>33</v>
      </c>
      <c r="O98" s="53" t="s">
        <v>172</v>
      </c>
      <c r="P98" s="106">
        <f t="shared" si="20"/>
        <v>-2174</v>
      </c>
      <c r="Q98" s="106">
        <f t="shared" si="20"/>
        <v>-2174</v>
      </c>
      <c r="R98" s="77">
        <f t="shared" si="20"/>
        <v>-2174</v>
      </c>
      <c r="S98" s="106"/>
    </row>
    <row r="99" spans="1:24" x14ac:dyDescent="0.25">
      <c r="A99" s="53" t="s">
        <v>227</v>
      </c>
      <c r="B99" s="53" t="s">
        <v>228</v>
      </c>
      <c r="C99" s="53" t="s">
        <v>217</v>
      </c>
      <c r="D99" s="57">
        <f>F99</f>
        <v>198000</v>
      </c>
      <c r="E99" s="84" t="s">
        <v>29</v>
      </c>
      <c r="F99" s="57">
        <v>198000</v>
      </c>
      <c r="G99" s="57">
        <v>0</v>
      </c>
      <c r="H99" s="57">
        <v>0</v>
      </c>
      <c r="I99" s="53" t="s">
        <v>195</v>
      </c>
      <c r="J99" s="88">
        <f>F99</f>
        <v>198000</v>
      </c>
      <c r="K99" s="88">
        <f>G99</f>
        <v>0</v>
      </c>
      <c r="L99" s="88"/>
      <c r="M99" s="93" t="s">
        <v>33</v>
      </c>
      <c r="O99" s="53" t="s">
        <v>101</v>
      </c>
      <c r="P99" s="106">
        <f t="shared" si="20"/>
        <v>107088.898</v>
      </c>
      <c r="Q99" s="106">
        <f t="shared" si="20"/>
        <v>107088.898</v>
      </c>
      <c r="R99" s="77">
        <f t="shared" si="20"/>
        <v>107088.898</v>
      </c>
      <c r="S99" s="106"/>
    </row>
    <row r="100" spans="1:24" x14ac:dyDescent="0.25">
      <c r="A100" s="53" t="s">
        <v>229</v>
      </c>
      <c r="B100" s="53" t="s">
        <v>230</v>
      </c>
      <c r="C100" s="53" t="s">
        <v>217</v>
      </c>
      <c r="D100" s="57">
        <f t="shared" si="23"/>
        <v>-4644.4273155371566</v>
      </c>
      <c r="E100" s="84" t="s">
        <v>25</v>
      </c>
      <c r="F100" s="57">
        <v>0</v>
      </c>
      <c r="G100" s="57">
        <f>5-G57</f>
        <v>-4644.4273155371566</v>
      </c>
      <c r="H100" s="57">
        <f>G100</f>
        <v>-4644.4273155371566</v>
      </c>
      <c r="I100" s="53" t="s">
        <v>193</v>
      </c>
      <c r="J100" s="88">
        <f t="shared" ref="J100:L107" si="25">F100</f>
        <v>0</v>
      </c>
      <c r="K100" s="88">
        <f>G100-G57</f>
        <v>-9293.8546310743131</v>
      </c>
      <c r="L100" s="88">
        <f>H100-H57</f>
        <v>-9293.8546310743131</v>
      </c>
      <c r="M100" s="93" t="s">
        <v>33</v>
      </c>
      <c r="O100" s="107" t="s">
        <v>182</v>
      </c>
      <c r="P100" s="87">
        <f t="shared" si="20"/>
        <v>100182.76671373259</v>
      </c>
      <c r="Q100" s="87">
        <f t="shared" si="20"/>
        <v>100182.76671373259</v>
      </c>
      <c r="R100" s="87">
        <f t="shared" si="20"/>
        <v>100182.76671373259</v>
      </c>
      <c r="S100" s="106"/>
    </row>
    <row r="101" spans="1:24" x14ac:dyDescent="0.25">
      <c r="A101" s="53" t="s">
        <v>229</v>
      </c>
      <c r="B101" s="53" t="s">
        <v>231</v>
      </c>
      <c r="C101" s="53" t="s">
        <v>217</v>
      </c>
      <c r="D101" s="57">
        <f t="shared" si="23"/>
        <v>30316.030449311307</v>
      </c>
      <c r="E101" s="84" t="s">
        <v>29</v>
      </c>
      <c r="F101" s="57">
        <v>0</v>
      </c>
      <c r="G101" s="57">
        <f>54304-G58</f>
        <v>30316.030449311307</v>
      </c>
      <c r="H101" s="57">
        <f>G101</f>
        <v>30316.030449311307</v>
      </c>
      <c r="I101" s="53" t="s">
        <v>193</v>
      </c>
      <c r="J101" s="88">
        <f t="shared" si="25"/>
        <v>0</v>
      </c>
      <c r="K101" s="88">
        <f>G101-G58</f>
        <v>6328.0608986226143</v>
      </c>
      <c r="L101" s="88">
        <f>H101-H58</f>
        <v>6328.0608986226143</v>
      </c>
      <c r="M101" s="93" t="s">
        <v>33</v>
      </c>
      <c r="O101" s="53" t="s">
        <v>232</v>
      </c>
      <c r="P101" s="74">
        <f>SUM(P89:P100)</f>
        <v>17993263.72696913</v>
      </c>
      <c r="Q101" s="74">
        <f>SUM(Q89:Q100)</f>
        <v>16457814.338481473</v>
      </c>
      <c r="R101" s="74">
        <f>SUM(R89:R100)</f>
        <v>16185819.580391549</v>
      </c>
      <c r="S101" s="106"/>
    </row>
    <row r="102" spans="1:24" x14ac:dyDescent="0.25">
      <c r="A102" s="53" t="s">
        <v>233</v>
      </c>
      <c r="B102" s="53" t="s">
        <v>234</v>
      </c>
      <c r="C102" s="53" t="s">
        <v>217</v>
      </c>
      <c r="D102" s="57">
        <f t="shared" si="23"/>
        <v>50075</v>
      </c>
      <c r="E102" s="84" t="s">
        <v>29</v>
      </c>
      <c r="F102" s="57">
        <v>0</v>
      </c>
      <c r="G102" s="57">
        <v>50075</v>
      </c>
      <c r="H102" s="57">
        <v>14974</v>
      </c>
      <c r="I102" s="53" t="s">
        <v>195</v>
      </c>
      <c r="J102" s="88">
        <f t="shared" si="25"/>
        <v>0</v>
      </c>
      <c r="K102" s="88">
        <f>G102</f>
        <v>50075</v>
      </c>
      <c r="L102" s="88">
        <f>H102</f>
        <v>14974</v>
      </c>
      <c r="M102" s="93" t="s">
        <v>33</v>
      </c>
      <c r="O102" s="53" t="s">
        <v>235</v>
      </c>
      <c r="P102" s="74">
        <f>P101-P22</f>
        <v>1097622</v>
      </c>
      <c r="Q102" s="74">
        <f>Q101-Q22</f>
        <v>837721.09850862436</v>
      </c>
      <c r="R102" s="74">
        <f>R101-R22</f>
        <v>595518.09850862622</v>
      </c>
      <c r="S102" s="106"/>
    </row>
    <row r="103" spans="1:24" x14ac:dyDescent="0.25">
      <c r="A103" s="53" t="s">
        <v>236</v>
      </c>
      <c r="B103" s="53" t="s">
        <v>237</v>
      </c>
      <c r="C103" s="53" t="s">
        <v>217</v>
      </c>
      <c r="D103" s="57">
        <f t="shared" si="23"/>
        <v>25994.446120539273</v>
      </c>
      <c r="E103" s="75" t="s">
        <v>54</v>
      </c>
      <c r="F103" s="57">
        <v>0</v>
      </c>
      <c r="G103" s="57">
        <f>431000+10368-G59</f>
        <v>25994.446120539273</v>
      </c>
      <c r="H103" s="57">
        <f>444000+10368-H59</f>
        <v>38994.446120539273</v>
      </c>
      <c r="I103" s="53" t="s">
        <v>193</v>
      </c>
      <c r="J103" s="88">
        <f t="shared" si="25"/>
        <v>0</v>
      </c>
      <c r="K103" s="88">
        <f>G103-G$59</f>
        <v>-389379.10775892145</v>
      </c>
      <c r="L103" s="88">
        <f>H103-H$59</f>
        <v>-376379.10775892145</v>
      </c>
      <c r="M103" s="93" t="s">
        <v>33</v>
      </c>
      <c r="P103" s="74"/>
      <c r="Q103" s="74"/>
      <c r="R103" s="74"/>
      <c r="S103" s="106"/>
    </row>
    <row r="104" spans="1:24" x14ac:dyDescent="0.25">
      <c r="A104" s="53" t="s">
        <v>238</v>
      </c>
      <c r="B104" s="53" t="s">
        <v>239</v>
      </c>
      <c r="C104" s="53" t="s">
        <v>217</v>
      </c>
      <c r="D104" s="57">
        <f t="shared" si="23"/>
        <v>73507</v>
      </c>
      <c r="E104" s="84" t="s">
        <v>29</v>
      </c>
      <c r="F104" s="57">
        <v>0</v>
      </c>
      <c r="G104" s="57">
        <v>73507</v>
      </c>
      <c r="H104" s="57">
        <v>151915</v>
      </c>
      <c r="I104" s="53" t="s">
        <v>195</v>
      </c>
      <c r="J104" s="88">
        <f t="shared" si="25"/>
        <v>0</v>
      </c>
      <c r="K104" s="88">
        <f t="shared" si="25"/>
        <v>73507</v>
      </c>
      <c r="L104" s="88">
        <f t="shared" si="25"/>
        <v>151915</v>
      </c>
      <c r="M104" s="93" t="s">
        <v>33</v>
      </c>
      <c r="P104" s="74"/>
      <c r="Q104" s="74"/>
      <c r="R104" s="74"/>
      <c r="S104" s="106"/>
    </row>
    <row r="105" spans="1:24" x14ac:dyDescent="0.25">
      <c r="A105" s="53" t="s">
        <v>240</v>
      </c>
      <c r="B105" s="108" t="s">
        <v>241</v>
      </c>
      <c r="C105" s="53" t="s">
        <v>217</v>
      </c>
      <c r="D105" s="57">
        <f t="shared" ref="D105:D107" si="26">F105</f>
        <v>1983</v>
      </c>
      <c r="E105" s="75" t="s">
        <v>54</v>
      </c>
      <c r="F105" s="57">
        <v>1983</v>
      </c>
      <c r="G105" s="57">
        <v>0</v>
      </c>
      <c r="H105" s="57">
        <v>0</v>
      </c>
      <c r="I105" s="53" t="s">
        <v>195</v>
      </c>
      <c r="J105" s="95">
        <f t="shared" si="25"/>
        <v>1983</v>
      </c>
      <c r="K105" s="88">
        <f t="shared" si="25"/>
        <v>0</v>
      </c>
      <c r="L105" s="88">
        <f t="shared" si="25"/>
        <v>0</v>
      </c>
      <c r="M105" s="93" t="s">
        <v>33</v>
      </c>
      <c r="P105" s="77"/>
      <c r="Q105" s="77"/>
      <c r="R105" s="77"/>
      <c r="S105" s="106"/>
    </row>
    <row r="106" spans="1:24" x14ac:dyDescent="0.25">
      <c r="A106" s="53" t="s">
        <v>242</v>
      </c>
      <c r="B106" s="108" t="s">
        <v>243</v>
      </c>
      <c r="C106" s="53" t="s">
        <v>217</v>
      </c>
      <c r="D106" s="57">
        <f t="shared" si="26"/>
        <v>595615</v>
      </c>
      <c r="E106" s="84" t="s">
        <v>25</v>
      </c>
      <c r="F106" s="57">
        <v>595615</v>
      </c>
      <c r="G106" s="57">
        <v>0</v>
      </c>
      <c r="H106" s="57">
        <v>0</v>
      </c>
      <c r="I106" s="53" t="s">
        <v>195</v>
      </c>
      <c r="J106" s="95">
        <f t="shared" si="25"/>
        <v>595615</v>
      </c>
      <c r="K106" s="88">
        <f t="shared" si="25"/>
        <v>0</v>
      </c>
      <c r="L106" s="88">
        <f t="shared" si="25"/>
        <v>0</v>
      </c>
      <c r="M106" s="93" t="s">
        <v>33</v>
      </c>
      <c r="P106" s="77"/>
      <c r="Q106" s="77"/>
      <c r="R106" s="77"/>
      <c r="S106" s="106"/>
    </row>
    <row r="107" spans="1:24" x14ac:dyDescent="0.25">
      <c r="A107" s="53" t="s">
        <v>244</v>
      </c>
      <c r="B107" s="53" t="s">
        <v>245</v>
      </c>
      <c r="C107" s="84" t="s">
        <v>246</v>
      </c>
      <c r="D107" s="57">
        <f t="shared" si="26"/>
        <v>35376</v>
      </c>
      <c r="E107" s="84" t="s">
        <v>29</v>
      </c>
      <c r="F107" s="57">
        <v>35376</v>
      </c>
      <c r="G107" s="57">
        <v>0</v>
      </c>
      <c r="H107" s="57">
        <v>0</v>
      </c>
      <c r="I107" s="53" t="s">
        <v>195</v>
      </c>
      <c r="J107" s="88">
        <f t="shared" si="25"/>
        <v>35376</v>
      </c>
      <c r="K107" s="88">
        <f t="shared" si="25"/>
        <v>0</v>
      </c>
      <c r="L107" s="88">
        <f t="shared" si="25"/>
        <v>0</v>
      </c>
      <c r="M107" s="93" t="s">
        <v>33</v>
      </c>
      <c r="V107" s="80"/>
      <c r="X107" s="80"/>
    </row>
    <row r="108" spans="1:24" x14ac:dyDescent="0.25">
      <c r="D108" s="57"/>
      <c r="E108" s="75"/>
      <c r="F108" s="57"/>
      <c r="G108" s="57"/>
      <c r="H108" s="57"/>
      <c r="I108" s="53"/>
      <c r="J108" s="88"/>
      <c r="K108" s="88"/>
      <c r="L108" s="88"/>
      <c r="M108" s="93"/>
      <c r="V108" s="80"/>
      <c r="X108" s="80"/>
    </row>
    <row r="109" spans="1:24" x14ac:dyDescent="0.25">
      <c r="A109" s="58" t="s">
        <v>106</v>
      </c>
      <c r="C109" s="84"/>
      <c r="D109" s="57"/>
      <c r="E109" s="84"/>
      <c r="F109" s="57"/>
      <c r="G109" s="57"/>
      <c r="H109" s="57"/>
      <c r="I109" s="94"/>
      <c r="J109" s="88"/>
      <c r="K109" s="88"/>
      <c r="L109" s="88"/>
      <c r="M109" s="93"/>
      <c r="V109" s="54"/>
    </row>
    <row r="110" spans="1:24" x14ac:dyDescent="0.25">
      <c r="C110" s="84"/>
      <c r="D110" s="84"/>
      <c r="E110" s="75"/>
      <c r="F110" s="57"/>
      <c r="G110" s="57"/>
      <c r="H110" s="57"/>
      <c r="I110" s="53"/>
      <c r="J110" s="88"/>
      <c r="K110" s="88"/>
      <c r="L110" s="88"/>
      <c r="M110" s="93"/>
      <c r="V110" s="54"/>
    </row>
    <row r="111" spans="1:24" x14ac:dyDescent="0.25">
      <c r="A111" s="58" t="s">
        <v>155</v>
      </c>
      <c r="F111" s="57"/>
      <c r="G111" s="57"/>
      <c r="H111" s="57"/>
      <c r="M111" s="75"/>
      <c r="N111" s="95"/>
      <c r="V111" s="54"/>
    </row>
    <row r="112" spans="1:24" x14ac:dyDescent="0.25">
      <c r="D112" s="122"/>
      <c r="E112" s="84"/>
      <c r="F112" s="57"/>
      <c r="G112" s="57"/>
      <c r="H112" s="57"/>
      <c r="I112" s="57"/>
      <c r="K112" s="95"/>
      <c r="L112" s="95"/>
      <c r="M112" s="93"/>
    </row>
    <row r="113" spans="1:18" ht="15.75" thickBot="1" x14ac:dyDescent="0.3">
      <c r="A113" s="58" t="s">
        <v>247</v>
      </c>
      <c r="D113" s="97">
        <f>SUM(D91:D112)</f>
        <v>2433550.0492543131</v>
      </c>
      <c r="F113" s="97">
        <f>SUM(F91:F112)</f>
        <v>1097622</v>
      </c>
      <c r="G113" s="97">
        <f>SUM(G91:G112)</f>
        <v>1175928.0492543133</v>
      </c>
      <c r="H113" s="97">
        <f>SUM(H91:H112)</f>
        <v>1039529.0492543133</v>
      </c>
      <c r="I113" s="53"/>
      <c r="J113" s="97">
        <f>SUM(J91:J112)</f>
        <v>1097622</v>
      </c>
      <c r="K113" s="97">
        <f>SUM(K91:K112)</f>
        <v>731917.0985086268</v>
      </c>
      <c r="L113" s="97">
        <f>SUM(L91:L112)</f>
        <v>595518.0985086268</v>
      </c>
      <c r="M113" s="95"/>
    </row>
    <row r="114" spans="1:18" ht="15.75" thickTop="1" x14ac:dyDescent="0.25">
      <c r="F114" s="94"/>
      <c r="G114" s="94"/>
      <c r="H114" s="94"/>
      <c r="J114" s="55">
        <f t="shared" ref="J114:K114" si="27">J113+F85</f>
        <v>17993263.72696913</v>
      </c>
      <c r="K114" s="55">
        <f t="shared" si="27"/>
        <v>16352010.338481473</v>
      </c>
      <c r="L114" s="55">
        <f>L113+H85</f>
        <v>16185819.580391547</v>
      </c>
      <c r="M114" s="95"/>
      <c r="O114" s="109"/>
      <c r="P114" s="54"/>
      <c r="Q114" s="54"/>
    </row>
    <row r="115" spans="1:18" ht="32.25" customHeight="1" x14ac:dyDescent="0.25">
      <c r="D115" s="54"/>
      <c r="I115" s="117"/>
      <c r="J115" s="85"/>
      <c r="K115" s="85"/>
      <c r="L115" s="85"/>
      <c r="M115" s="95"/>
      <c r="O115" s="109"/>
      <c r="P115" s="54"/>
      <c r="Q115" s="54"/>
      <c r="R115" s="106"/>
    </row>
    <row r="116" spans="1:18" ht="15" customHeight="1" x14ac:dyDescent="0.25">
      <c r="J116" s="88"/>
      <c r="K116" s="88"/>
      <c r="L116" s="88"/>
      <c r="O116" s="109"/>
      <c r="P116" s="54"/>
      <c r="Q116" s="54"/>
      <c r="R116" s="106"/>
    </row>
    <row r="117" spans="1:18" ht="15" customHeight="1" x14ac:dyDescent="0.25">
      <c r="A117" s="110" t="s">
        <v>248</v>
      </c>
      <c r="B117" s="99"/>
      <c r="C117" s="99"/>
      <c r="D117" s="99"/>
      <c r="E117" s="99"/>
      <c r="F117" s="99"/>
      <c r="G117" s="99"/>
      <c r="H117" s="99"/>
      <c r="I117" s="99"/>
      <c r="J117" s="67"/>
      <c r="K117" s="67"/>
      <c r="L117" s="67"/>
      <c r="M117" s="67"/>
      <c r="P117" s="106"/>
      <c r="Q117" s="106"/>
      <c r="R117" s="106"/>
    </row>
    <row r="118" spans="1:18" ht="60" x14ac:dyDescent="0.25">
      <c r="A118" s="102" t="s">
        <v>15</v>
      </c>
      <c r="B118" s="103" t="s">
        <v>249</v>
      </c>
      <c r="C118" s="103" t="s">
        <v>250</v>
      </c>
      <c r="D118" s="103" t="s">
        <v>212</v>
      </c>
      <c r="E118" s="103" t="s">
        <v>213</v>
      </c>
      <c r="F118" s="67">
        <v>2023</v>
      </c>
      <c r="G118" s="67">
        <v>2024</v>
      </c>
      <c r="H118" s="67">
        <v>2025</v>
      </c>
      <c r="I118" s="103" t="s">
        <v>191</v>
      </c>
      <c r="J118" s="111"/>
      <c r="K118" s="111"/>
      <c r="L118" s="111"/>
      <c r="M118" s="111"/>
      <c r="P118" s="106"/>
      <c r="Q118" s="106"/>
      <c r="R118" s="106"/>
    </row>
    <row r="119" spans="1:18" x14ac:dyDescent="0.25">
      <c r="A119" s="58" t="s">
        <v>21</v>
      </c>
      <c r="C119" s="84"/>
      <c r="D119" s="84"/>
      <c r="E119" s="84"/>
      <c r="I119" s="53"/>
      <c r="J119" s="53">
        <v>2023</v>
      </c>
      <c r="K119" s="53">
        <v>2024</v>
      </c>
      <c r="L119" s="53">
        <v>2025</v>
      </c>
      <c r="M119" s="93"/>
      <c r="P119" s="106"/>
      <c r="Q119" s="106"/>
      <c r="R119" s="106"/>
    </row>
    <row r="120" spans="1:18" x14ac:dyDescent="0.25">
      <c r="A120" s="53" t="s">
        <v>251</v>
      </c>
      <c r="B120" s="53" t="s">
        <v>252</v>
      </c>
      <c r="C120" s="84" t="s">
        <v>246</v>
      </c>
      <c r="D120" s="90">
        <f>G120</f>
        <v>105804</v>
      </c>
      <c r="E120" s="84" t="s">
        <v>29</v>
      </c>
      <c r="F120" s="57"/>
      <c r="G120" s="57">
        <v>105804</v>
      </c>
      <c r="H120" s="57"/>
      <c r="I120" s="53" t="s">
        <v>195</v>
      </c>
      <c r="J120" s="88">
        <f t="shared" ref="J120:L120" si="28">F120</f>
        <v>0</v>
      </c>
      <c r="K120" s="88">
        <f t="shared" si="28"/>
        <v>105804</v>
      </c>
      <c r="L120" s="88">
        <f t="shared" si="28"/>
        <v>0</v>
      </c>
      <c r="M120" s="93" t="s">
        <v>33</v>
      </c>
      <c r="P120" s="106"/>
      <c r="Q120" s="112"/>
      <c r="R120" s="106"/>
    </row>
    <row r="121" spans="1:18" x14ac:dyDescent="0.25">
      <c r="C121" s="84"/>
      <c r="D121" s="90"/>
      <c r="E121" s="84"/>
      <c r="F121" s="57"/>
      <c r="G121" s="57"/>
      <c r="H121" s="57"/>
      <c r="I121" s="53"/>
      <c r="J121" s="88"/>
      <c r="K121" s="88"/>
      <c r="L121" s="88"/>
      <c r="M121" s="93"/>
      <c r="P121" s="106"/>
      <c r="Q121" s="112"/>
      <c r="R121" s="106"/>
    </row>
    <row r="122" spans="1:18" x14ac:dyDescent="0.25">
      <c r="A122" s="58" t="s">
        <v>106</v>
      </c>
      <c r="B122" s="113"/>
      <c r="F122" s="57"/>
      <c r="G122" s="57"/>
      <c r="H122" s="57"/>
      <c r="I122" s="53"/>
      <c r="J122" s="88"/>
      <c r="K122" s="88"/>
      <c r="L122" s="88"/>
      <c r="M122" s="93"/>
      <c r="R122" s="76"/>
    </row>
    <row r="123" spans="1:18" ht="15" customHeight="1" x14ac:dyDescent="0.25">
      <c r="B123" s="114"/>
      <c r="D123" s="85"/>
      <c r="F123" s="57"/>
      <c r="G123" s="57"/>
      <c r="H123" s="57"/>
      <c r="I123" s="53"/>
      <c r="J123" s="88"/>
      <c r="L123" s="88"/>
      <c r="M123" s="93"/>
    </row>
    <row r="124" spans="1:18" ht="15" customHeight="1" x14ac:dyDescent="0.25">
      <c r="A124" s="84"/>
      <c r="B124" s="114"/>
      <c r="D124" s="57"/>
      <c r="F124" s="115"/>
      <c r="G124" s="115"/>
      <c r="H124" s="115"/>
      <c r="I124" s="53"/>
      <c r="J124" s="116"/>
      <c r="K124" s="102"/>
      <c r="L124" s="116"/>
      <c r="M124" s="93"/>
    </row>
    <row r="125" spans="1:18" ht="15" customHeight="1" x14ac:dyDescent="0.25">
      <c r="A125" s="58" t="s">
        <v>155</v>
      </c>
      <c r="F125" s="88">
        <f>SUM(F120:F124)</f>
        <v>0</v>
      </c>
      <c r="G125" s="88">
        <f>SUM(G120:G124)</f>
        <v>105804</v>
      </c>
      <c r="H125" s="88">
        <f>SUM(H120:H124)</f>
        <v>0</v>
      </c>
      <c r="I125" s="85"/>
      <c r="J125" s="88">
        <f>SUM(J120:J124)</f>
        <v>0</v>
      </c>
      <c r="K125" s="88">
        <f>SUM(K120:K124)</f>
        <v>105804</v>
      </c>
      <c r="L125" s="88">
        <f>SUM(L120:L124)</f>
        <v>0</v>
      </c>
      <c r="M125" s="88"/>
    </row>
    <row r="126" spans="1:18" ht="15" customHeight="1" x14ac:dyDescent="0.25">
      <c r="F126" s="57"/>
      <c r="G126" s="57"/>
      <c r="H126" s="57"/>
      <c r="I126" s="117"/>
      <c r="J126" s="88"/>
      <c r="K126" s="88"/>
      <c r="L126" s="88"/>
      <c r="M126" s="88"/>
    </row>
    <row r="127" spans="1:18" x14ac:dyDescent="0.25">
      <c r="A127" s="58" t="s">
        <v>253</v>
      </c>
      <c r="F127" s="57"/>
      <c r="G127" s="57"/>
      <c r="H127" s="57"/>
    </row>
    <row r="128" spans="1:18" x14ac:dyDescent="0.25">
      <c r="F128" s="57"/>
      <c r="G128" s="57"/>
      <c r="H128" s="57"/>
      <c r="I128" s="53"/>
    </row>
    <row r="129" spans="6:12" x14ac:dyDescent="0.25">
      <c r="I129" s="117"/>
      <c r="J129" s="85"/>
      <c r="K129" s="85"/>
      <c r="L129" s="85"/>
    </row>
    <row r="130" spans="6:12" x14ac:dyDescent="0.25">
      <c r="J130" s="88"/>
      <c r="K130" s="88"/>
      <c r="L130" s="88"/>
    </row>
    <row r="132" spans="6:12" x14ac:dyDescent="0.25">
      <c r="F132" s="58"/>
      <c r="G132" s="58"/>
      <c r="H132" s="58"/>
    </row>
    <row r="133" spans="6:12" x14ac:dyDescent="0.25">
      <c r="F133" s="54"/>
      <c r="G133" s="54"/>
      <c r="H133" s="54"/>
    </row>
    <row r="134" spans="6:12" x14ac:dyDescent="0.25">
      <c r="F134" s="54"/>
      <c r="G134" s="54"/>
      <c r="H134" s="54"/>
    </row>
    <row r="135" spans="6:12" x14ac:dyDescent="0.25">
      <c r="F135" s="54"/>
      <c r="G135" s="54"/>
      <c r="H135" s="54"/>
    </row>
  </sheetData>
  <mergeCells count="1">
    <mergeCell ref="J8:K8"/>
  </mergeCells>
  <dataValidations count="3">
    <dataValidation type="list" allowBlank="1" showInputMessage="1" showErrorMessage="1" sqref="A3" xr:uid="{E6A55F35-FC7D-45A5-92BA-278124630C16}">
      <formula1>"Reporting Date: Quarter Ended March 31,Reporting Date: Quarter Ended June 30,Reporting Date: Quarter Ended September 30, Reporting Date: Quarter Ended December 31"</formula1>
    </dataValidation>
    <dataValidation type="list" allowBlank="1" showInputMessage="1" showErrorMessage="1" sqref="A2" xr:uid="{DA1DB5AE-A101-4E82-B8FA-784E3CE35A7A}">
      <formula1>"Annual Period 2019,Annual Period 2020,Annual Period 2021,Annual Period 2022,Annual Period 2023"</formula1>
    </dataValidation>
    <dataValidation type="list" allowBlank="1" showInputMessage="1" showErrorMessage="1" sqref="F89:H89 F118:H118 F9:H9 F90:L90 F119:L119 J9:L9" xr:uid="{15DF60E8-0274-4C40-8B9E-44DEE5933B99}">
      <formula1>"2019,2020,2021,2022,2023,2024,2025"</formula1>
    </dataValidation>
  </dataValidations>
  <pageMargins left="0.7" right="0.7" top="0.75" bottom="0.75" header="0.3" footer="0.3"/>
  <pageSetup paperSize="17" scale="4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45da448-bf9c-43e8-8676-7e88d583ded9" xsi:nil="true"/>
    <lcf76f155ced4ddcb4097134ff3c332f xmlns="980b6804-2f73-485c-8e9c-8e82f58ad61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EA8771DC19E1949A6D8454EE961D0A6" ma:contentTypeVersion="16" ma:contentTypeDescription="Create a new document." ma:contentTypeScope="" ma:versionID="daf57a84630b10fe8c9fb99eef003c9e">
  <xsd:schema xmlns:xsd="http://www.w3.org/2001/XMLSchema" xmlns:xs="http://www.w3.org/2001/XMLSchema" xmlns:p="http://schemas.microsoft.com/office/2006/metadata/properties" xmlns:ns2="980b6804-2f73-485c-8e9c-8e82f58ad61c" xmlns:ns3="912f540d-d409-4b25-9a6c-10b1df9809fd" xmlns:ns4="e45da448-bf9c-43e8-8676-7e88d583ded9" targetNamespace="http://schemas.microsoft.com/office/2006/metadata/properties" ma:root="true" ma:fieldsID="29dbf0c55419d298c6ea674949531f8b" ns2:_="" ns3:_="" ns4:_="">
    <xsd:import namespace="980b6804-2f73-485c-8e9c-8e82f58ad61c"/>
    <xsd:import namespace="912f540d-d409-4b25-9a6c-10b1df9809fd"/>
    <xsd:import namespace="e45da448-bf9c-43e8-8676-7e88d583ded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4:TaxCatchAll" minOccurs="0"/>
                <xsd:element ref="ns2:MediaServiceDateTake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0b6804-2f73-485c-8e9c-8e82f58ad6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12f540d-d409-4b25-9a6c-10b1df9809f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97358d01-d1b2-4d84-98f1-178f99634f28}" ma:internalName="TaxCatchAll" ma:showField="CatchAllData" ma:web="912f540d-d409-4b25-9a6c-10b1df9809f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606CE5-AECC-4E93-AACB-6CDAD5C8585B}">
  <ds:schemaRefs>
    <ds:schemaRef ds:uri="http://schemas.microsoft.com/office/2006/metadata/properties"/>
    <ds:schemaRef ds:uri="http://schemas.microsoft.com/office/infopath/2007/PartnerControls"/>
    <ds:schemaRef ds:uri="e45da448-bf9c-43e8-8676-7e88d583ded9"/>
    <ds:schemaRef ds:uri="980b6804-2f73-485c-8e9c-8e82f58ad61c"/>
  </ds:schemaRefs>
</ds:datastoreItem>
</file>

<file path=customXml/itemProps2.xml><?xml version="1.0" encoding="utf-8"?>
<ds:datastoreItem xmlns:ds="http://schemas.openxmlformats.org/officeDocument/2006/customXml" ds:itemID="{CF027A33-FA00-41BA-AE9C-5D2FF9AC1A30}">
  <ds:schemaRefs>
    <ds:schemaRef ds:uri="http://schemas.microsoft.com/sharepoint/v3/contenttype/forms"/>
  </ds:schemaRefs>
</ds:datastoreItem>
</file>

<file path=customXml/itemProps3.xml><?xml version="1.0" encoding="utf-8"?>
<ds:datastoreItem xmlns:ds="http://schemas.openxmlformats.org/officeDocument/2006/customXml" ds:itemID="{8DD66A6A-EFF5-4801-A7E8-A5EEE9FE9E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0b6804-2f73-485c-8e9c-8e82f58ad61c"/>
    <ds:schemaRef ds:uri="912f540d-d409-4b25-9a6c-10b1df9809fd"/>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Selected Data</vt:lpstr>
      <vt:lpstr>Authorized Rev Req</vt:lpstr>
      <vt:lpstr>Incremental Rev Req</vt:lpstr>
      <vt:lpstr>'Incremental Rev Req'!Print_Area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 Sheriff</dc:creator>
  <cp:lastModifiedBy>Matt Sheriff</cp:lastModifiedBy>
  <dcterms:created xsi:type="dcterms:W3CDTF">2023-03-01T20:15:37Z</dcterms:created>
  <dcterms:modified xsi:type="dcterms:W3CDTF">2023-03-02T20:49:27Z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0x0101002EA8771DC19E1949A6D8454EE961D0A6</vt:lpwstr>
  </property>
  <property fmtid="{D5CDD505-2E9C-101B-9397-08002B2CF9AE}" pid="3" name="MediaServiceImageTags">
    <vt:lpwstr/>
  </property>
</Properties>
</file>