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irfield15\RevDesign\2023 Misc Rate Requests\00_Quarterly Tracker\2023_Q4\"/>
    </mc:Choice>
  </mc:AlternateContent>
  <xr:revisionPtr revIDLastSave="0" documentId="13_ncr:1_{C8430DE0-1911-4DBA-A29E-DD4353F4A988}" xr6:coauthVersionLast="47" xr6:coauthVersionMax="47" xr10:uidLastSave="{00000000-0000-0000-0000-000000000000}"/>
  <bookViews>
    <workbookView xWindow="-120" yWindow="-120" windowWidth="29040" windowHeight="15840" xr2:uid="{43DD0553-2B58-47D2-80FE-2BE73DF91F15}"/>
  </bookViews>
  <sheets>
    <sheet name="Selected Data" sheetId="5" r:id="rId1"/>
    <sheet name="Authorized Rev Req" sheetId="6" r:id="rId2"/>
    <sheet name="Incremental Rev Req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huh2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_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2017_Labor_Escalation_Rate">'[1]Escalation Rates'!$B$6</definedName>
    <definedName name="_4ColName">SUBSTITUTE(SUBSTITUTE(SUBSTITUTE(SUBSTITUTE(SUBSTITUTE(TRIM(T([2]DATAIN.xls!B1)&amp;"."&amp;T([2]DATAIN.xls!C1)&amp;"."&amp;T([2]DATAIN.xls!D1)&amp;"."&amp;T([2]DATAIN.xls!E1)&amp;"."),"+","and"),"%","pct"),"-",""),"..","."),"&amp;","and")</definedName>
    <definedName name="_xlnm._FilterDatabase" localSheetId="1" hidden="1">'Authorized Rev Req'!$T$7:$U$31</definedName>
    <definedName name="_xlnm._FilterDatabase" localSheetId="2" hidden="1">'Incremental Rev Req'!$A$5:$J$75</definedName>
    <definedName name="_FPV1">'[3]#REF'!$N$106:$X$156</definedName>
    <definedName name="_FPV3">'[3]#REF'!$N$160:$X$209</definedName>
    <definedName name="_huh2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SPV1">'[3]#REF'!$N$105:$X$154</definedName>
    <definedName name="_SPV3">'[3]#REF'!$N$158:$X$207</definedName>
    <definedName name="Actuals">'[4]Model Inputs'!$H$109</definedName>
    <definedName name="Aflag" localSheetId="0">#REF!</definedName>
    <definedName name="Aflag">#REF!</definedName>
    <definedName name="Aflag2" localSheetId="0">#REF!</definedName>
    <definedName name="Aflag2">#REF!</definedName>
    <definedName name="again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gain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IR">'[3]#REF'!$U$1:$AD$48</definedName>
    <definedName name="Balancing_Authority">[5]Choices!$A$2:$A$41</definedName>
    <definedName name="BondsIssued">'[4]Model Inputs'!$H$108</definedName>
    <definedName name="Boolean">[5]Choices!$AG$2:$AG$3</definedName>
    <definedName name="bt_d">'[3]#REF'!$Z$1:$AM$23</definedName>
    <definedName name="Bundled_Unbundled">[5]Choices!$B$2:$B$3</definedName>
    <definedName name="CBond" localSheetId="0">#REF!</definedName>
    <definedName name="CBond">#REF!</definedName>
    <definedName name="CECRA" localSheetId="0">#REF!</definedName>
    <definedName name="CECRA">#REF!</definedName>
    <definedName name="Construction_Status">[5]Choices!$G$2:$G$5</definedName>
    <definedName name="copy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print" localSheetId="0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rap" localSheetId="0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evalloc" localSheetId="0" hidden="1">{#N/A,#N/A,FALSE,"RRQ inputs ";#N/A,#N/A,FALSE,"FERC Rev @ PR";#N/A,#N/A,FALSE,"Distribution Revenue Allocation";#N/A,#N/A,FALSE,"Nonallocated Revenues";#N/A,#N/A,FALSE,"MC Revenues-03 sales, 96 MC's";#N/A,#N/A,FALSE,"FTA"}</definedName>
    <definedName name="copy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copyschudel" localSheetId="0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py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RE_U" localSheetId="0">#REF!</definedName>
    <definedName name="CORE_U">#REF!</definedName>
    <definedName name="Country">[5]Choices!$AO$2:$AO$5</definedName>
    <definedName name="CPUC_Approval_Status">[5]Choices!$E$2:$E$8</definedName>
    <definedName name="CREZ">[5]Choices!$F$2:$F$39</definedName>
    <definedName name="CTAC" localSheetId="0">#REF!</definedName>
    <definedName name="CTAC">#REF!</definedName>
    <definedName name="CTRBA" localSheetId="0">#REF!</definedName>
    <definedName name="CTRBA">#REF!</definedName>
    <definedName name="DACRS" localSheetId="0">SUM(#REF!)</definedName>
    <definedName name="DACRS">SUM(#REF!)</definedName>
    <definedName name="_xlnm.Database">#REF!</definedName>
    <definedName name="Dchoice" localSheetId="0">#REF!</definedName>
    <definedName name="Dchoice">#REF!</definedName>
    <definedName name="Delay_Termination_Reason">[5]Choices!$K$2:$K$4</definedName>
    <definedName name="DeliverabilityStatusOptions">[6]Lists!$B$36:$B$37</definedName>
    <definedName name="Distflag" localSheetId="0">#REF!</definedName>
    <definedName name="Distflag">#REF!</definedName>
    <definedName name="Dmdmult" localSheetId="0">#REF!</definedName>
    <definedName name="Dmdmult">#REF!</definedName>
    <definedName name="EPC_Contract_Status">[5]Choices!$AW$2:$AW$7</definedName>
    <definedName name="F_E">'[3]#REF'!$A$53:$S$100</definedName>
    <definedName name="Facility_Status">[5]Choices!$N$2:$N$7</definedName>
    <definedName name="FAIR">'[3]#REF'!$N$1:$X$49</definedName>
    <definedName name="FBUILD">'[3]#REF'!$N$53:$X$79</definedName>
    <definedName name="FCOMM">'[3]#REF'!$AA$53:$AN$78</definedName>
    <definedName name="FCOMP">'[3]#REF'!$A$106:$K$155</definedName>
    <definedName name="Financing_Status">[5]Choices!$O$2:$O$7</definedName>
    <definedName name="Flat" localSheetId="0">#REF!</definedName>
    <definedName name="Flat">#REF!</definedName>
    <definedName name="FM">'[3]#REF'!$BB$1</definedName>
    <definedName name="FOPROD">'[3]#REF'!$A$53:$K$102</definedName>
    <definedName name="FSONG2">'[3]#REF'!$A$159:$K$208</definedName>
    <definedName name="FSTEAM">'[3]#REF'!$A$1:$K$49</definedName>
    <definedName name="FT_D">'[3]#REF'!$AA$1:$AP$26</definedName>
    <definedName name="gsur">'[7]Tariff G-SUR'!$A$1:$I$25</definedName>
    <definedName name="head1" localSheetId="0">#REF!</definedName>
    <definedName name="head1">#REF!</definedName>
    <definedName name="head10" localSheetId="0">#REF!</definedName>
    <definedName name="head10">#REF!</definedName>
    <definedName name="head11" localSheetId="0">#REF!</definedName>
    <definedName name="head11">#REF!</definedName>
    <definedName name="head2" localSheetId="0">#REF!</definedName>
    <definedName name="head2">#REF!</definedName>
    <definedName name="head3" localSheetId="0">#REF!</definedName>
    <definedName name="head3">#REF!</definedName>
    <definedName name="head4" localSheetId="0">#REF!</definedName>
    <definedName name="head4">#REF!</definedName>
    <definedName name="head5" localSheetId="0">#REF!</definedName>
    <definedName name="head5">#REF!</definedName>
    <definedName name="head6" localSheetId="0">#REF!</definedName>
    <definedName name="head6">#REF!</definedName>
    <definedName name="head7" localSheetId="0">#REF!</definedName>
    <definedName name="head7">#REF!</definedName>
    <definedName name="head8" localSheetId="0">#REF!</definedName>
    <definedName name="head8">#REF!</definedName>
    <definedName name="head9" localSheetId="0">#REF!</definedName>
    <definedName name="head9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"10/13/1999"</definedName>
    <definedName name="HTML_LineAfter" hidden="1">FALSE</definedName>
    <definedName name="HTML_LineBefore" hidden="1">FALSE</definedName>
    <definedName name="HTML_Name" hidden="1">"Sharim Chaudhury"</definedName>
    <definedName name="HTML_OBDlg2" hidden="1">TRUE</definedName>
    <definedName name="HTML_OBDlg4" hidden="1">TRUE</definedName>
    <definedName name="HTML_OS" hidden="1">0</definedName>
    <definedName name="HTML_PathFile" hidden="1">"W:\19991013\default.htm"</definedName>
    <definedName name="HTML_Title" hidden="1">"Daily MTM  Report"</definedName>
    <definedName name="huh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nd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print" localSheetId="0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rap" localSheetId="0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evalloc" localSheetId="0" hidden="1">{#N/A,#N/A,FALSE,"RRQ inputs ";#N/A,#N/A,FALSE,"FERC Rev @ PR";#N/A,#N/A,FALSE,"Distribution Revenue Allocation";#N/A,#N/A,FALSE,"Nonallocated Revenues";#N/A,#N/A,FALSE,"MC Revenues-03 sales, 96 MC's";#N/A,#N/A,FALSE,"FTA"}</definedName>
    <definedName name="huh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huhschudel" localSheetId="0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huh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LineLoss">'[8]Line Losses and Various Inputs'!$B$4</definedName>
    <definedName name="LocalAreaOptions">[9]Lists!$B$11:$B$21</definedName>
    <definedName name="LOLD">1</definedName>
    <definedName name="LOLD_Table">7</definedName>
    <definedName name="Mflag" localSheetId="0">#REF!</definedName>
    <definedName name="Mflag">#REF!</definedName>
    <definedName name="NCORE_U" localSheetId="0">#REF!</definedName>
    <definedName name="NCORE_U">#REF!</definedName>
    <definedName name="ND">[10]Detail!$B$92</definedName>
    <definedName name="Out_Start_Date">[11]Parameters!$F$15</definedName>
    <definedName name="Out_Term_Date">[11]Parameters!$F$16</definedName>
    <definedName name="Overall_Project_Status">[5]Choices!$T$2:$T$6</definedName>
    <definedName name="Party_that_Terminated_Contract">[5]Choices!$AY$2:$AY$4</definedName>
    <definedName name="Path26DesignationOptions">[6]Lists!$B$28:$B$29</definedName>
    <definedName name="PBond" localSheetId="0">#REF!</definedName>
    <definedName name="PBond">#REF!</definedName>
    <definedName name="PCC_Classification">[5]Choices!$U$2:$U$5</definedName>
    <definedName name="PECRA" localSheetId="0">#REF!</definedName>
    <definedName name="PECRA">#REF!</definedName>
    <definedName name="Print_All_Tariff">'[7]Tariff G-SUR'!$A$1:$I$25</definedName>
    <definedName name="Program_Origination">[5]Choices!$I$2:$I$13</definedName>
    <definedName name="RAM_Auction_Round">[5]Choices!$AX$2:$AX$6</definedName>
    <definedName name="record1">[12]MACRO1.XLM!$A$1</definedName>
    <definedName name="Record2">[12]MACRO1.XLM!$A$17</definedName>
    <definedName name="Reporting_LSE">[5]Choices!$J$2:$J$5</definedName>
    <definedName name="Resource_Designation">[13]Lists!$A$6:$A$8</definedName>
    <definedName name="SAIR">'[3]#REF'!$N$1:$X$49</definedName>
    <definedName name="SAPBEXhrIndnt" hidden="1">"Wide"</definedName>
    <definedName name="SAPsysID" hidden="1">"708C5W7SBKP804JT78WJ0JNKI"</definedName>
    <definedName name="SAPwbID" hidden="1">"ARS"</definedName>
    <definedName name="SBUILD">'[3]#REF'!$N$53:$X$79</definedName>
    <definedName name="SchedulingID">'[14]ID and Local Area'!$A$4:$A$667</definedName>
    <definedName name="SCOMM">'[3]#REF'!$AA$53:$AN$78</definedName>
    <definedName name="SCOMP">'[3]#REF'!$A$105:$K$154</definedName>
    <definedName name="sds">[6]Lists!$B$11:$B$21</definedName>
    <definedName name="Season">'[7]Tariff G-CP'!$C$6</definedName>
    <definedName name="Sflag" localSheetId="0">#REF!</definedName>
    <definedName name="Sflag">#REF!</definedName>
    <definedName name="SM">'[3]#REF'!$BB$1</definedName>
    <definedName name="SOPROD">'[3]#REF'!$A$53:$K$102</definedName>
    <definedName name="SSONG2">'[3]#REF'!$A$158:$K$207</definedName>
    <definedName name="SSTEAM">'[3]#REF'!$A$1:$K$49</definedName>
    <definedName name="ST_D">'[3]#REF'!$AA$1:$AP$26</definedName>
    <definedName name="Status_of_Facility_Study___Phase_II_Study">[5]Choices!$AA$2:$AA$10</definedName>
    <definedName name="Status_of_Feasibility_Study">[5]Choices!$AB$2:$AB$10</definedName>
    <definedName name="Status_of_Interconnection_Agreement">[5]Choices!$Q$2:$Q$22</definedName>
    <definedName name="Status_of_System_Impact_Study___Phase_I_Study">[5]Choices!$AC$2:$AC$10</definedName>
    <definedName name="STEAM">'[3]#REF'!$A$1:$S$50</definedName>
    <definedName name="TAC">[10]Detail!$B$115</definedName>
    <definedName name="TACCalcOptions">[15]Lists!$B$32:$B$34</definedName>
    <definedName name="Technology_SubType">[5]Choices!$AV$2:$AV$8</definedName>
    <definedName name="Technology_Type">[5]Choices!$AD$2:$AD$19</definedName>
    <definedName name="TRBA">[10]Detail!$B$121</definedName>
    <definedName name="wrn.AG." localSheetId="0" hidden="1">{#N/A,#N/A,FALSE,"AG-1";#N/A,#N/A,FALSE,"AG-R";#N/A,#N/A,FALSE,"AG-V";#N/A,#N/A,FALSE,"AG-4";#N/A,#N/A,FALSE,"AG-5";#N/A,#N/A,FALSE,"AG-6";#N/A,#N/A,FALSE,"AG-7"}</definedName>
    <definedName name="wrn.AG." hidden="1">{#N/A,#N/A,FALSE,"AG-1";#N/A,#N/A,FALSE,"AG-R";#N/A,#N/A,FALSE,"AG-V";#N/A,#N/A,FALSE,"AG-4";#N/A,#N/A,FALSE,"AG-5";#N/A,#N/A,FALSE,"AG-6";#N/A,#N/A,FALSE,"AG-7"}</definedName>
    <definedName name="wrn.AGa." localSheetId="0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a.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b." localSheetId="0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Agb.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comind." localSheetId="0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comind.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Distr.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Distr.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G_CSP_REPORT." localSheetId="0" hidden="1">{#N/A,#N/A,FALSE,"Summary";#N/A,#N/A,FALSE,"Tariff G-CSP &amp; G-SUR";#N/A,#N/A,FALSE,"Amortization Calculations";#N/A,#N/A,FALSE,"Contracted Volumes";#N/A,#N/A,FALSE,"Reservation"}</definedName>
    <definedName name="wrn.G_CSP_REPORT." hidden="1">{#N/A,#N/A,FALSE,"Summary";#N/A,#N/A,FALSE,"Tariff G-CSP &amp; G-SUR";#N/A,#N/A,FALSE,"Amortization Calculations";#N/A,#N/A,FALSE,"Contracted Volumes";#N/A,#N/A,FALSE,"Reservation"}</definedName>
    <definedName name="wrn.ND.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ND.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Print._.Out." localSheetId="0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Print._.Out.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RAP." localSheetId="0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AP.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es." localSheetId="0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s.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v._.Alloc." localSheetId="0" hidden="1">{#N/A,#N/A,FALSE,"RRQ inputs ";#N/A,#N/A,FALSE,"FERC Rev @ PR";#N/A,#N/A,FALSE,"Distribution Revenue Allocation";#N/A,#N/A,FALSE,"Nonallocated Revenues";#N/A,#N/A,FALSE,"MC Revenues-03 sales, 96 MC's";#N/A,#N/A,FALSE,"FTA"}</definedName>
    <definedName name="wrn.Rev._.Alloc." hidden="1">{#N/A,#N/A,FALSE,"RRQ inputs ";#N/A,#N/A,FALSE,"FERC Rev @ PR";#N/A,#N/A,FALSE,"Distribution Revenue Allocation";#N/A,#N/A,FALSE,"Nonallocated Revenues";#N/A,#N/A,FALSE,"MC Revenues-03 sales, 96 MC's";#N/A,#N/A,FALSE,"FTA"}</definedName>
    <definedName name="wrn.schedules." localSheetId="0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wrn.schedules.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</definedNames>
  <calcPr calcId="191029" iterate="1" iterateCount="2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9" i="7" l="1"/>
  <c r="H154" i="7"/>
  <c r="I154" i="7" s="1"/>
  <c r="I153" i="7"/>
  <c r="H153" i="7"/>
  <c r="N152" i="7"/>
  <c r="M152" i="7"/>
  <c r="L152" i="7"/>
  <c r="K152" i="7"/>
  <c r="D152" i="7"/>
  <c r="N148" i="7"/>
  <c r="L148" i="7"/>
  <c r="I148" i="7"/>
  <c r="H148" i="7"/>
  <c r="M148" i="7" s="1"/>
  <c r="B148" i="7"/>
  <c r="A148" i="7"/>
  <c r="M147" i="7"/>
  <c r="L147" i="7"/>
  <c r="H147" i="7"/>
  <c r="I147" i="7" s="1"/>
  <c r="N147" i="7" s="1"/>
  <c r="M146" i="7"/>
  <c r="L146" i="7"/>
  <c r="M145" i="7"/>
  <c r="L145" i="7"/>
  <c r="H145" i="7"/>
  <c r="N144" i="7"/>
  <c r="M144" i="7"/>
  <c r="N143" i="7"/>
  <c r="M143" i="7"/>
  <c r="L143" i="7"/>
  <c r="L142" i="7"/>
  <c r="D142" i="7"/>
  <c r="M141" i="7"/>
  <c r="L141" i="7"/>
  <c r="L140" i="7"/>
  <c r="D139" i="7"/>
  <c r="D138" i="7"/>
  <c r="D137" i="7"/>
  <c r="D136" i="7"/>
  <c r="D135" i="7"/>
  <c r="L134" i="7"/>
  <c r="D134" i="7"/>
  <c r="D133" i="7"/>
  <c r="D132" i="7"/>
  <c r="D131" i="7"/>
  <c r="D130" i="7"/>
  <c r="D129" i="7"/>
  <c r="M128" i="7"/>
  <c r="D128" i="7"/>
  <c r="M127" i="7"/>
  <c r="L127" i="7"/>
  <c r="D127" i="7"/>
  <c r="M126" i="7"/>
  <c r="L126" i="7"/>
  <c r="I126" i="7"/>
  <c r="H126" i="7"/>
  <c r="D126" i="7"/>
  <c r="N125" i="7"/>
  <c r="M125" i="7"/>
  <c r="L125" i="7"/>
  <c r="K125" i="7"/>
  <c r="D125" i="7"/>
  <c r="M124" i="7"/>
  <c r="L124" i="7"/>
  <c r="S123" i="7" s="1"/>
  <c r="K124" i="7"/>
  <c r="R123" i="7" s="1"/>
  <c r="H124" i="7"/>
  <c r="G124" i="7"/>
  <c r="F124" i="7"/>
  <c r="U123" i="7"/>
  <c r="T123" i="7"/>
  <c r="C116" i="7"/>
  <c r="D115" i="7"/>
  <c r="F115" i="7" s="1"/>
  <c r="D114" i="7"/>
  <c r="U95" i="7"/>
  <c r="T95" i="7"/>
  <c r="S95" i="7"/>
  <c r="R95" i="7"/>
  <c r="F95" i="7"/>
  <c r="D95" i="7"/>
  <c r="D70" i="7"/>
  <c r="F70" i="7" s="1"/>
  <c r="H62" i="7"/>
  <c r="G61" i="7"/>
  <c r="F61" i="7"/>
  <c r="D61" i="7"/>
  <c r="E60" i="7"/>
  <c r="D60" i="7"/>
  <c r="F60" i="7" s="1"/>
  <c r="C60" i="7"/>
  <c r="I57" i="7"/>
  <c r="H57" i="7"/>
  <c r="G57" i="7"/>
  <c r="F55" i="7"/>
  <c r="F54" i="7"/>
  <c r="D51" i="7"/>
  <c r="F51" i="7" s="1"/>
  <c r="F49" i="7"/>
  <c r="D49" i="7"/>
  <c r="G46" i="7"/>
  <c r="I44" i="7"/>
  <c r="I43" i="7"/>
  <c r="H43" i="7"/>
  <c r="I40" i="7"/>
  <c r="G40" i="7"/>
  <c r="F40" i="7"/>
  <c r="H40" i="7" s="1"/>
  <c r="F36" i="7"/>
  <c r="D36" i="7"/>
  <c r="H29" i="7"/>
  <c r="I29" i="7" s="1"/>
  <c r="U18" i="7" s="1"/>
  <c r="U131" i="7" s="1"/>
  <c r="I19" i="7"/>
  <c r="H19" i="7"/>
  <c r="T18" i="7"/>
  <c r="T131" i="7" s="1"/>
  <c r="H14" i="7"/>
  <c r="H13" i="7"/>
  <c r="U9" i="7"/>
  <c r="T9" i="7"/>
  <c r="S9" i="7"/>
  <c r="R9" i="7"/>
  <c r="B6" i="7"/>
  <c r="A3" i="7"/>
  <c r="A2" i="7"/>
  <c r="K135" i="6"/>
  <c r="K137" i="6" s="1"/>
  <c r="O133" i="6"/>
  <c r="L133" i="6"/>
  <c r="K133" i="6"/>
  <c r="U132" i="6"/>
  <c r="S132" i="6"/>
  <c r="R132" i="6"/>
  <c r="Q132" i="6"/>
  <c r="P132" i="6"/>
  <c r="M132" i="6"/>
  <c r="N132" i="6" s="1"/>
  <c r="L132" i="6"/>
  <c r="I132" i="6"/>
  <c r="J132" i="6" s="1"/>
  <c r="H132" i="6"/>
  <c r="G132" i="6"/>
  <c r="C132" i="6"/>
  <c r="D132" i="6" s="1"/>
  <c r="E132" i="6" s="1"/>
  <c r="U131" i="6"/>
  <c r="R131" i="6"/>
  <c r="S131" i="6" s="1"/>
  <c r="Q131" i="6"/>
  <c r="P131" i="6"/>
  <c r="M131" i="6"/>
  <c r="N131" i="6" s="1"/>
  <c r="J131" i="6"/>
  <c r="G131" i="6"/>
  <c r="H131" i="6" s="1"/>
  <c r="I131" i="6" s="1"/>
  <c r="E131" i="6"/>
  <c r="D131" i="6"/>
  <c r="C131" i="6"/>
  <c r="U130" i="6"/>
  <c r="P130" i="6"/>
  <c r="N130" i="6"/>
  <c r="M130" i="6"/>
  <c r="H130" i="6"/>
  <c r="I130" i="6" s="1"/>
  <c r="J130" i="6" s="1"/>
  <c r="G130" i="6"/>
  <c r="D130" i="6"/>
  <c r="E130" i="6" s="1"/>
  <c r="C130" i="6"/>
  <c r="U129" i="6"/>
  <c r="Q129" i="6"/>
  <c r="R129" i="6" s="1"/>
  <c r="N129" i="6"/>
  <c r="M129" i="6"/>
  <c r="J129" i="6"/>
  <c r="I129" i="6"/>
  <c r="H129" i="6"/>
  <c r="G129" i="6"/>
  <c r="D129" i="6"/>
  <c r="E129" i="6" s="1"/>
  <c r="C129" i="6"/>
  <c r="U128" i="6"/>
  <c r="S128" i="6"/>
  <c r="R128" i="6"/>
  <c r="Q128" i="6"/>
  <c r="P128" i="6"/>
  <c r="M128" i="6"/>
  <c r="H128" i="6"/>
  <c r="I128" i="6" s="1"/>
  <c r="G128" i="6"/>
  <c r="C128" i="6"/>
  <c r="D128" i="6" s="1"/>
  <c r="E128" i="6" s="1"/>
  <c r="O125" i="6"/>
  <c r="K125" i="6"/>
  <c r="U123" i="6"/>
  <c r="S123" i="6"/>
  <c r="P123" i="6"/>
  <c r="N123" i="6"/>
  <c r="J123" i="6"/>
  <c r="G123" i="6"/>
  <c r="E123" i="6"/>
  <c r="U122" i="6"/>
  <c r="N122" i="6"/>
  <c r="M122" i="6"/>
  <c r="D122" i="6"/>
  <c r="E122" i="6" s="1"/>
  <c r="U121" i="6"/>
  <c r="M121" i="6"/>
  <c r="N121" i="6" s="1"/>
  <c r="J121" i="6"/>
  <c r="I121" i="6"/>
  <c r="C49" i="7" s="1"/>
  <c r="G121" i="6"/>
  <c r="H121" i="6" s="1"/>
  <c r="D121" i="6"/>
  <c r="E121" i="6" s="1"/>
  <c r="U120" i="6"/>
  <c r="Q120" i="6"/>
  <c r="R120" i="6" s="1"/>
  <c r="S120" i="6" s="1"/>
  <c r="P120" i="6"/>
  <c r="N120" i="6"/>
  <c r="M120" i="6"/>
  <c r="G120" i="6"/>
  <c r="H120" i="6" s="1"/>
  <c r="I120" i="6" s="1"/>
  <c r="J120" i="6" s="1"/>
  <c r="E120" i="6"/>
  <c r="D120" i="6"/>
  <c r="U119" i="6"/>
  <c r="S119" i="6"/>
  <c r="R119" i="6"/>
  <c r="D94" i="7" s="1"/>
  <c r="F94" i="7" s="1"/>
  <c r="P119" i="6"/>
  <c r="Q119" i="6" s="1"/>
  <c r="M119" i="6"/>
  <c r="N119" i="6" s="1"/>
  <c r="G119" i="6"/>
  <c r="H119" i="6" s="1"/>
  <c r="I119" i="6" s="1"/>
  <c r="C94" i="7" s="1"/>
  <c r="D119" i="6"/>
  <c r="E119" i="6" s="1"/>
  <c r="U118" i="6"/>
  <c r="Q118" i="6"/>
  <c r="R118" i="6" s="1"/>
  <c r="S118" i="6" s="1"/>
  <c r="P118" i="6"/>
  <c r="H118" i="6"/>
  <c r="I118" i="6" s="1"/>
  <c r="J118" i="6" s="1"/>
  <c r="G118" i="6"/>
  <c r="U117" i="6"/>
  <c r="Q117" i="6"/>
  <c r="R117" i="6" s="1"/>
  <c r="P117" i="6"/>
  <c r="M117" i="6"/>
  <c r="N117" i="6" s="1"/>
  <c r="G117" i="6"/>
  <c r="H117" i="6" s="1"/>
  <c r="I117" i="6" s="1"/>
  <c r="C93" i="7" s="1"/>
  <c r="D117" i="6"/>
  <c r="E117" i="6" s="1"/>
  <c r="U116" i="6"/>
  <c r="R116" i="6"/>
  <c r="S116" i="6" s="1"/>
  <c r="Q116" i="6"/>
  <c r="P116" i="6"/>
  <c r="M116" i="6"/>
  <c r="N116" i="6" s="1"/>
  <c r="G116" i="6"/>
  <c r="H116" i="6" s="1"/>
  <c r="I116" i="6" s="1"/>
  <c r="J116" i="6" s="1"/>
  <c r="E116" i="6"/>
  <c r="D116" i="6"/>
  <c r="U115" i="6"/>
  <c r="P115" i="6"/>
  <c r="Q115" i="6" s="1"/>
  <c r="R115" i="6" s="1"/>
  <c r="M115" i="6"/>
  <c r="N115" i="6" s="1"/>
  <c r="J115" i="6"/>
  <c r="G115" i="6"/>
  <c r="H115" i="6" s="1"/>
  <c r="I115" i="6" s="1"/>
  <c r="C92" i="7" s="1"/>
  <c r="D115" i="6"/>
  <c r="E115" i="6" s="1"/>
  <c r="U114" i="6"/>
  <c r="Q114" i="6"/>
  <c r="R114" i="6" s="1"/>
  <c r="S114" i="6" s="1"/>
  <c r="P114" i="6"/>
  <c r="N114" i="6"/>
  <c r="M114" i="6"/>
  <c r="I114" i="6"/>
  <c r="J114" i="6" s="1"/>
  <c r="G114" i="6"/>
  <c r="H114" i="6" s="1"/>
  <c r="E114" i="6"/>
  <c r="D114" i="6"/>
  <c r="C114" i="6"/>
  <c r="U113" i="6"/>
  <c r="R113" i="6"/>
  <c r="S113" i="6" s="1"/>
  <c r="Q113" i="6"/>
  <c r="M113" i="6"/>
  <c r="N113" i="6" s="1"/>
  <c r="G113" i="6"/>
  <c r="H113" i="6" s="1"/>
  <c r="I113" i="6" s="1"/>
  <c r="J113" i="6" s="1"/>
  <c r="E113" i="6"/>
  <c r="U112" i="6"/>
  <c r="Q112" i="6"/>
  <c r="R112" i="6" s="1"/>
  <c r="S112" i="6" s="1"/>
  <c r="N112" i="6"/>
  <c r="M112" i="6"/>
  <c r="H112" i="6"/>
  <c r="I112" i="6" s="1"/>
  <c r="J112" i="6" s="1"/>
  <c r="G112" i="6"/>
  <c r="E112" i="6"/>
  <c r="U111" i="6"/>
  <c r="S111" i="6"/>
  <c r="Q111" i="6"/>
  <c r="R111" i="6" s="1"/>
  <c r="M111" i="6"/>
  <c r="N111" i="6" s="1"/>
  <c r="G111" i="6"/>
  <c r="H111" i="6" s="1"/>
  <c r="I111" i="6" s="1"/>
  <c r="J111" i="6" s="1"/>
  <c r="E111" i="6"/>
  <c r="U110" i="6"/>
  <c r="Q110" i="6"/>
  <c r="R110" i="6" s="1"/>
  <c r="S110" i="6" s="1"/>
  <c r="P110" i="6"/>
  <c r="M110" i="6"/>
  <c r="N110" i="6" s="1"/>
  <c r="G110" i="6"/>
  <c r="H110" i="6" s="1"/>
  <c r="I110" i="6" s="1"/>
  <c r="J110" i="6" s="1"/>
  <c r="D110" i="6"/>
  <c r="E110" i="6" s="1"/>
  <c r="C110" i="6"/>
  <c r="U109" i="6"/>
  <c r="R109" i="6"/>
  <c r="Q109" i="6"/>
  <c r="P109" i="6"/>
  <c r="M109" i="6"/>
  <c r="N109" i="6" s="1"/>
  <c r="G109" i="6"/>
  <c r="H109" i="6" s="1"/>
  <c r="I109" i="6" s="1"/>
  <c r="C67" i="7" s="1"/>
  <c r="E109" i="6"/>
  <c r="D109" i="6"/>
  <c r="C109" i="6"/>
  <c r="U108" i="6"/>
  <c r="R108" i="6"/>
  <c r="S108" i="6" s="1"/>
  <c r="Q108" i="6"/>
  <c r="M108" i="6"/>
  <c r="N108" i="6" s="1"/>
  <c r="G108" i="6"/>
  <c r="H108" i="6" s="1"/>
  <c r="I108" i="6" s="1"/>
  <c r="J108" i="6" s="1"/>
  <c r="U107" i="6"/>
  <c r="P107" i="6"/>
  <c r="Q107" i="6" s="1"/>
  <c r="R107" i="6" s="1"/>
  <c r="N107" i="6"/>
  <c r="L107" i="6"/>
  <c r="G107" i="6"/>
  <c r="H107" i="6" s="1"/>
  <c r="I107" i="6" s="1"/>
  <c r="E107" i="6"/>
  <c r="C107" i="6"/>
  <c r="U106" i="6"/>
  <c r="Q106" i="6"/>
  <c r="R106" i="6" s="1"/>
  <c r="S106" i="6" s="1"/>
  <c r="M106" i="6"/>
  <c r="N106" i="6" s="1"/>
  <c r="G106" i="6"/>
  <c r="H106" i="6" s="1"/>
  <c r="I106" i="6" s="1"/>
  <c r="J106" i="6" s="1"/>
  <c r="U105" i="6"/>
  <c r="P105" i="6"/>
  <c r="Q105" i="6" s="1"/>
  <c r="R105" i="6" s="1"/>
  <c r="L105" i="6"/>
  <c r="M105" i="6" s="1"/>
  <c r="N105" i="6" s="1"/>
  <c r="J105" i="6"/>
  <c r="I105" i="6"/>
  <c r="C87" i="7" s="1"/>
  <c r="G105" i="6"/>
  <c r="H105" i="6" s="1"/>
  <c r="C105" i="6"/>
  <c r="D105" i="6" s="1"/>
  <c r="E105" i="6" s="1"/>
  <c r="U104" i="6"/>
  <c r="R104" i="6"/>
  <c r="Q104" i="6"/>
  <c r="L104" i="6"/>
  <c r="M104" i="6" s="1"/>
  <c r="N104" i="6" s="1"/>
  <c r="J104" i="6"/>
  <c r="H104" i="6"/>
  <c r="I104" i="6" s="1"/>
  <c r="C73" i="7" s="1"/>
  <c r="E104" i="6"/>
  <c r="C104" i="6"/>
  <c r="D104" i="6" s="1"/>
  <c r="U103" i="6"/>
  <c r="Q103" i="6"/>
  <c r="R103" i="6" s="1"/>
  <c r="P103" i="6"/>
  <c r="N103" i="6"/>
  <c r="M103" i="6"/>
  <c r="G103" i="6"/>
  <c r="H103" i="6" s="1"/>
  <c r="I103" i="6" s="1"/>
  <c r="U102" i="6"/>
  <c r="P102" i="6"/>
  <c r="Q102" i="6" s="1"/>
  <c r="R102" i="6" s="1"/>
  <c r="S102" i="6" s="1"/>
  <c r="L102" i="6"/>
  <c r="M102" i="6" s="1"/>
  <c r="N102" i="6" s="1"/>
  <c r="G102" i="6"/>
  <c r="H102" i="6" s="1"/>
  <c r="I102" i="6" s="1"/>
  <c r="J102" i="6" s="1"/>
  <c r="E102" i="6"/>
  <c r="D102" i="6"/>
  <c r="C102" i="6"/>
  <c r="U101" i="6"/>
  <c r="P101" i="6"/>
  <c r="Q101" i="6" s="1"/>
  <c r="R101" i="6" s="1"/>
  <c r="N101" i="6"/>
  <c r="L101" i="6"/>
  <c r="G101" i="6"/>
  <c r="H101" i="6" s="1"/>
  <c r="I101" i="6" s="1"/>
  <c r="E101" i="6"/>
  <c r="C101" i="6"/>
  <c r="U100" i="6"/>
  <c r="Q100" i="6"/>
  <c r="R100" i="6" s="1"/>
  <c r="P100" i="6"/>
  <c r="N100" i="6"/>
  <c r="L100" i="6"/>
  <c r="J100" i="6"/>
  <c r="I100" i="6"/>
  <c r="C71" i="7" s="1"/>
  <c r="H100" i="6"/>
  <c r="G100" i="6"/>
  <c r="E100" i="6"/>
  <c r="C100" i="6"/>
  <c r="U99" i="6"/>
  <c r="Q99" i="6"/>
  <c r="R99" i="6" s="1"/>
  <c r="P99" i="6"/>
  <c r="M99" i="6"/>
  <c r="N99" i="6" s="1"/>
  <c r="L99" i="6"/>
  <c r="H99" i="6"/>
  <c r="I99" i="6" s="1"/>
  <c r="C82" i="7" s="1"/>
  <c r="G99" i="6"/>
  <c r="C99" i="6"/>
  <c r="D99" i="6" s="1"/>
  <c r="E99" i="6" s="1"/>
  <c r="U98" i="6"/>
  <c r="P98" i="6"/>
  <c r="Q98" i="6" s="1"/>
  <c r="R98" i="6" s="1"/>
  <c r="S98" i="6" s="1"/>
  <c r="N98" i="6"/>
  <c r="M98" i="6"/>
  <c r="H98" i="6"/>
  <c r="I98" i="6" s="1"/>
  <c r="J98" i="6" s="1"/>
  <c r="G98" i="6"/>
  <c r="E98" i="6"/>
  <c r="D98" i="6"/>
  <c r="C98" i="6"/>
  <c r="U97" i="6"/>
  <c r="Q97" i="6"/>
  <c r="R97" i="6" s="1"/>
  <c r="P97" i="6"/>
  <c r="M97" i="6"/>
  <c r="N97" i="6" s="1"/>
  <c r="G97" i="6"/>
  <c r="H97" i="6" s="1"/>
  <c r="I97" i="6" s="1"/>
  <c r="E97" i="6"/>
  <c r="C97" i="6"/>
  <c r="D97" i="6" s="1"/>
  <c r="U96" i="6"/>
  <c r="P96" i="6"/>
  <c r="Q96" i="6" s="1"/>
  <c r="R96" i="6" s="1"/>
  <c r="S96" i="6" s="1"/>
  <c r="N96" i="6"/>
  <c r="L96" i="6"/>
  <c r="M96" i="6" s="1"/>
  <c r="G96" i="6"/>
  <c r="H96" i="6" s="1"/>
  <c r="I96" i="6" s="1"/>
  <c r="J96" i="6" s="1"/>
  <c r="D96" i="6"/>
  <c r="E96" i="6" s="1"/>
  <c r="C96" i="6"/>
  <c r="U95" i="6"/>
  <c r="P95" i="6"/>
  <c r="Q95" i="6" s="1"/>
  <c r="R95" i="6" s="1"/>
  <c r="D85" i="7" s="1"/>
  <c r="F85" i="7" s="1"/>
  <c r="G85" i="7" s="1"/>
  <c r="H85" i="7" s="1"/>
  <c r="I85" i="7" s="1"/>
  <c r="M95" i="6"/>
  <c r="N95" i="6" s="1"/>
  <c r="L95" i="6"/>
  <c r="J95" i="6"/>
  <c r="I95" i="6"/>
  <c r="C85" i="7" s="1"/>
  <c r="H95" i="6"/>
  <c r="G95" i="6"/>
  <c r="C95" i="6"/>
  <c r="D95" i="6" s="1"/>
  <c r="E95" i="6" s="1"/>
  <c r="U94" i="6"/>
  <c r="R94" i="6"/>
  <c r="S94" i="6" s="1"/>
  <c r="Q94" i="6"/>
  <c r="P94" i="6"/>
  <c r="L94" i="6"/>
  <c r="M94" i="6" s="1"/>
  <c r="N94" i="6" s="1"/>
  <c r="H94" i="6"/>
  <c r="I94" i="6" s="1"/>
  <c r="J94" i="6" s="1"/>
  <c r="G94" i="6"/>
  <c r="C94" i="6"/>
  <c r="D94" i="6" s="1"/>
  <c r="E94" i="6" s="1"/>
  <c r="U93" i="6"/>
  <c r="M93" i="6"/>
  <c r="N93" i="6" s="1"/>
  <c r="L93" i="6"/>
  <c r="G93" i="6"/>
  <c r="H93" i="6" s="1"/>
  <c r="I93" i="6" s="1"/>
  <c r="J93" i="6" s="1"/>
  <c r="C93" i="6"/>
  <c r="D93" i="6" s="1"/>
  <c r="E93" i="6" s="1"/>
  <c r="U92" i="6"/>
  <c r="P92" i="6"/>
  <c r="Q92" i="6" s="1"/>
  <c r="R92" i="6" s="1"/>
  <c r="S92" i="6" s="1"/>
  <c r="L92" i="6"/>
  <c r="M92" i="6" s="1"/>
  <c r="N92" i="6" s="1"/>
  <c r="J92" i="6"/>
  <c r="G92" i="6"/>
  <c r="H92" i="6" s="1"/>
  <c r="I92" i="6" s="1"/>
  <c r="D92" i="6"/>
  <c r="E92" i="6" s="1"/>
  <c r="C92" i="6"/>
  <c r="U91" i="6"/>
  <c r="P91" i="6"/>
  <c r="Q91" i="6" s="1"/>
  <c r="R91" i="6" s="1"/>
  <c r="S91" i="6" s="1"/>
  <c r="M91" i="6"/>
  <c r="N91" i="6" s="1"/>
  <c r="I91" i="6"/>
  <c r="J91" i="6" s="1"/>
  <c r="H91" i="6"/>
  <c r="G91" i="6"/>
  <c r="U90" i="6"/>
  <c r="Q90" i="6"/>
  <c r="R90" i="6" s="1"/>
  <c r="S90" i="6" s="1"/>
  <c r="P90" i="6"/>
  <c r="M90" i="6"/>
  <c r="N90" i="6" s="1"/>
  <c r="L90" i="6"/>
  <c r="G90" i="6"/>
  <c r="H90" i="6" s="1"/>
  <c r="I90" i="6" s="1"/>
  <c r="J90" i="6" s="1"/>
  <c r="C90" i="6"/>
  <c r="D90" i="6" s="1"/>
  <c r="E90" i="6" s="1"/>
  <c r="U89" i="6"/>
  <c r="P89" i="6"/>
  <c r="Q89" i="6" s="1"/>
  <c r="R89" i="6" s="1"/>
  <c r="S89" i="6" s="1"/>
  <c r="L89" i="6"/>
  <c r="M89" i="6" s="1"/>
  <c r="N89" i="6" s="1"/>
  <c r="G89" i="6"/>
  <c r="H89" i="6" s="1"/>
  <c r="I89" i="6" s="1"/>
  <c r="J89" i="6" s="1"/>
  <c r="C89" i="6"/>
  <c r="D89" i="6" s="1"/>
  <c r="E89" i="6" s="1"/>
  <c r="U88" i="6"/>
  <c r="P88" i="6"/>
  <c r="Q88" i="6" s="1"/>
  <c r="R88" i="6" s="1"/>
  <c r="S88" i="6" s="1"/>
  <c r="L88" i="6"/>
  <c r="M88" i="6" s="1"/>
  <c r="N88" i="6" s="1"/>
  <c r="J88" i="6"/>
  <c r="G88" i="6"/>
  <c r="H88" i="6" s="1"/>
  <c r="I88" i="6" s="1"/>
  <c r="D88" i="6"/>
  <c r="E88" i="6" s="1"/>
  <c r="C88" i="6"/>
  <c r="U87" i="6"/>
  <c r="S87" i="6"/>
  <c r="P87" i="6"/>
  <c r="Q87" i="6" s="1"/>
  <c r="R87" i="6" s="1"/>
  <c r="M87" i="6"/>
  <c r="N87" i="6" s="1"/>
  <c r="L87" i="6"/>
  <c r="J87" i="6"/>
  <c r="I87" i="6"/>
  <c r="H87" i="6"/>
  <c r="G87" i="6"/>
  <c r="C87" i="6"/>
  <c r="D87" i="6" s="1"/>
  <c r="E87" i="6" s="1"/>
  <c r="U86" i="6"/>
  <c r="R86" i="6"/>
  <c r="D84" i="7" s="1"/>
  <c r="F84" i="7" s="1"/>
  <c r="G84" i="7" s="1"/>
  <c r="H84" i="7" s="1"/>
  <c r="I84" i="7" s="1"/>
  <c r="Q86" i="6"/>
  <c r="P86" i="6"/>
  <c r="N86" i="6"/>
  <c r="L86" i="6"/>
  <c r="G86" i="6"/>
  <c r="H86" i="6" s="1"/>
  <c r="I86" i="6" s="1"/>
  <c r="C86" i="6"/>
  <c r="D86" i="6" s="1"/>
  <c r="E86" i="6" s="1"/>
  <c r="U85" i="6"/>
  <c r="P85" i="6"/>
  <c r="Q85" i="6" s="1"/>
  <c r="R85" i="6" s="1"/>
  <c r="L85" i="6"/>
  <c r="M85" i="6" s="1"/>
  <c r="N85" i="6" s="1"/>
  <c r="G85" i="6"/>
  <c r="H85" i="6" s="1"/>
  <c r="I85" i="6" s="1"/>
  <c r="E85" i="6"/>
  <c r="D85" i="6"/>
  <c r="C85" i="6"/>
  <c r="U84" i="6"/>
  <c r="P84" i="6"/>
  <c r="Q84" i="6" s="1"/>
  <c r="R84" i="6" s="1"/>
  <c r="N84" i="6"/>
  <c r="M84" i="6"/>
  <c r="L84" i="6"/>
  <c r="H84" i="6"/>
  <c r="I84" i="6" s="1"/>
  <c r="G84" i="6"/>
  <c r="D84" i="6"/>
  <c r="E84" i="6" s="1"/>
  <c r="U83" i="6"/>
  <c r="P83" i="6"/>
  <c r="Q83" i="6" s="1"/>
  <c r="R83" i="6" s="1"/>
  <c r="S83" i="6" s="1"/>
  <c r="L83" i="6"/>
  <c r="M83" i="6" s="1"/>
  <c r="N83" i="6" s="1"/>
  <c r="G83" i="6"/>
  <c r="H83" i="6" s="1"/>
  <c r="I83" i="6" s="1"/>
  <c r="C83" i="6"/>
  <c r="D83" i="6" s="1"/>
  <c r="E83" i="6" s="1"/>
  <c r="U82" i="6"/>
  <c r="P82" i="6"/>
  <c r="Q82" i="6" s="1"/>
  <c r="R82" i="6" s="1"/>
  <c r="L82" i="6"/>
  <c r="M82" i="6" s="1"/>
  <c r="N82" i="6" s="1"/>
  <c r="J82" i="6"/>
  <c r="G82" i="6"/>
  <c r="H82" i="6" s="1"/>
  <c r="I82" i="6" s="1"/>
  <c r="C77" i="7" s="1"/>
  <c r="D82" i="6"/>
  <c r="E82" i="6" s="1"/>
  <c r="C82" i="6"/>
  <c r="U81" i="6"/>
  <c r="S81" i="6"/>
  <c r="P81" i="6"/>
  <c r="Q81" i="6" s="1"/>
  <c r="R81" i="6" s="1"/>
  <c r="M81" i="6"/>
  <c r="N81" i="6" s="1"/>
  <c r="L81" i="6"/>
  <c r="J81" i="6"/>
  <c r="I81" i="6"/>
  <c r="H81" i="6"/>
  <c r="G81" i="6"/>
  <c r="C81" i="6"/>
  <c r="D81" i="6" s="1"/>
  <c r="E81" i="6" s="1"/>
  <c r="U80" i="6"/>
  <c r="M80" i="6"/>
  <c r="N80" i="6" s="1"/>
  <c r="L80" i="6"/>
  <c r="C80" i="6"/>
  <c r="D80" i="6" s="1"/>
  <c r="E80" i="6" s="1"/>
  <c r="U79" i="6"/>
  <c r="Q79" i="6"/>
  <c r="R79" i="6" s="1"/>
  <c r="P79" i="6"/>
  <c r="M79" i="6"/>
  <c r="N79" i="6" s="1"/>
  <c r="I79" i="6"/>
  <c r="G79" i="6"/>
  <c r="H79" i="6" s="1"/>
  <c r="E79" i="6"/>
  <c r="D79" i="6"/>
  <c r="C79" i="6"/>
  <c r="U78" i="6"/>
  <c r="P78" i="6"/>
  <c r="Q78" i="6" s="1"/>
  <c r="R78" i="6" s="1"/>
  <c r="N78" i="6"/>
  <c r="M78" i="6"/>
  <c r="G78" i="6"/>
  <c r="H78" i="6" s="1"/>
  <c r="I78" i="6" s="1"/>
  <c r="U77" i="6"/>
  <c r="R77" i="6"/>
  <c r="D68" i="7" s="1"/>
  <c r="F68" i="7" s="1"/>
  <c r="G68" i="7" s="1"/>
  <c r="Q77" i="6"/>
  <c r="P77" i="6"/>
  <c r="L77" i="6"/>
  <c r="I77" i="6"/>
  <c r="H77" i="6"/>
  <c r="G77" i="6"/>
  <c r="C77" i="6"/>
  <c r="D77" i="6" s="1"/>
  <c r="E77" i="6" s="1"/>
  <c r="S76" i="6"/>
  <c r="R76" i="6"/>
  <c r="P76" i="6"/>
  <c r="P125" i="6" s="1"/>
  <c r="N76" i="6"/>
  <c r="M76" i="6"/>
  <c r="G76" i="6"/>
  <c r="H76" i="6" s="1"/>
  <c r="I76" i="6" s="1"/>
  <c r="C76" i="6"/>
  <c r="D76" i="6" s="1"/>
  <c r="E76" i="6" s="1"/>
  <c r="K73" i="6"/>
  <c r="U70" i="6"/>
  <c r="U69" i="6"/>
  <c r="S69" i="6"/>
  <c r="J69" i="6"/>
  <c r="U68" i="6"/>
  <c r="N68" i="6"/>
  <c r="O68" i="6" s="1"/>
  <c r="E68" i="6"/>
  <c r="F68" i="6" s="1"/>
  <c r="G68" i="6" s="1"/>
  <c r="U67" i="6"/>
  <c r="P67" i="6"/>
  <c r="N67" i="6"/>
  <c r="G67" i="6"/>
  <c r="H67" i="6" s="1"/>
  <c r="I67" i="6" s="1"/>
  <c r="E67" i="6"/>
  <c r="U66" i="6"/>
  <c r="P66" i="6"/>
  <c r="Q66" i="6" s="1"/>
  <c r="R66" i="6" s="1"/>
  <c r="S66" i="6" s="1"/>
  <c r="M66" i="6"/>
  <c r="N66" i="6" s="1"/>
  <c r="G66" i="6"/>
  <c r="H66" i="6" s="1"/>
  <c r="I66" i="6" s="1"/>
  <c r="J66" i="6" s="1"/>
  <c r="E66" i="6"/>
  <c r="D66" i="6"/>
  <c r="U65" i="6"/>
  <c r="Q65" i="6"/>
  <c r="R65" i="6" s="1"/>
  <c r="S65" i="6" s="1"/>
  <c r="P65" i="6"/>
  <c r="N65" i="6"/>
  <c r="M65" i="6"/>
  <c r="G65" i="6"/>
  <c r="H65" i="6" s="1"/>
  <c r="I65" i="6" s="1"/>
  <c r="J65" i="6" s="1"/>
  <c r="E65" i="6"/>
  <c r="D65" i="6"/>
  <c r="U64" i="6"/>
  <c r="M64" i="6"/>
  <c r="N64" i="6" s="1"/>
  <c r="C64" i="6"/>
  <c r="D64" i="6" s="1"/>
  <c r="E64" i="6" s="1"/>
  <c r="U63" i="6"/>
  <c r="M63" i="6"/>
  <c r="N63" i="6" s="1"/>
  <c r="L63" i="6"/>
  <c r="C63" i="6"/>
  <c r="D63" i="6" s="1"/>
  <c r="E63" i="6" s="1"/>
  <c r="U62" i="6"/>
  <c r="N62" i="6"/>
  <c r="L62" i="6"/>
  <c r="M62" i="6" s="1"/>
  <c r="D62" i="6"/>
  <c r="E62" i="6" s="1"/>
  <c r="C62" i="6"/>
  <c r="U61" i="6"/>
  <c r="P61" i="6"/>
  <c r="Q61" i="6" s="1"/>
  <c r="R61" i="6" s="1"/>
  <c r="N61" i="6"/>
  <c r="M61" i="6"/>
  <c r="G61" i="6"/>
  <c r="H61" i="6" s="1"/>
  <c r="I61" i="6" s="1"/>
  <c r="D61" i="6"/>
  <c r="E61" i="6" s="1"/>
  <c r="C61" i="6"/>
  <c r="U60" i="6"/>
  <c r="P60" i="6"/>
  <c r="Q60" i="6" s="1"/>
  <c r="R60" i="6" s="1"/>
  <c r="L60" i="6"/>
  <c r="M60" i="6" s="1"/>
  <c r="N60" i="6" s="1"/>
  <c r="G60" i="6"/>
  <c r="H60" i="6" s="1"/>
  <c r="I60" i="6" s="1"/>
  <c r="C43" i="7" s="1"/>
  <c r="E60" i="6"/>
  <c r="C60" i="6"/>
  <c r="D60" i="6" s="1"/>
  <c r="U59" i="6"/>
  <c r="N59" i="6"/>
  <c r="L59" i="6"/>
  <c r="D59" i="6"/>
  <c r="E59" i="6" s="1"/>
  <c r="C59" i="6"/>
  <c r="U58" i="6"/>
  <c r="S58" i="6"/>
  <c r="R58" i="6"/>
  <c r="D41" i="7" s="1"/>
  <c r="F41" i="7" s="1"/>
  <c r="Q58" i="6"/>
  <c r="P58" i="6"/>
  <c r="N58" i="6"/>
  <c r="L58" i="6"/>
  <c r="G58" i="6"/>
  <c r="H58" i="6" s="1"/>
  <c r="I58" i="6" s="1"/>
  <c r="E58" i="6"/>
  <c r="C58" i="6"/>
  <c r="U57" i="6"/>
  <c r="R57" i="6"/>
  <c r="D57" i="7" s="1"/>
  <c r="F57" i="7" s="1"/>
  <c r="P57" i="6"/>
  <c r="Q57" i="6" s="1"/>
  <c r="I57" i="6"/>
  <c r="C57" i="7" s="1"/>
  <c r="H57" i="6"/>
  <c r="U56" i="6"/>
  <c r="P56" i="6"/>
  <c r="Q56" i="6" s="1"/>
  <c r="R56" i="6" s="1"/>
  <c r="I56" i="6"/>
  <c r="C56" i="7" s="1"/>
  <c r="H56" i="6"/>
  <c r="U55" i="6"/>
  <c r="P55" i="6"/>
  <c r="Q55" i="6" s="1"/>
  <c r="R55" i="6" s="1"/>
  <c r="N55" i="6"/>
  <c r="M55" i="6"/>
  <c r="L55" i="6"/>
  <c r="I55" i="6"/>
  <c r="H55" i="6"/>
  <c r="D55" i="6"/>
  <c r="E55" i="6" s="1"/>
  <c r="C55" i="6"/>
  <c r="U54" i="6"/>
  <c r="R54" i="6"/>
  <c r="S54" i="6" s="1"/>
  <c r="Q54" i="6"/>
  <c r="N54" i="6"/>
  <c r="M54" i="6"/>
  <c r="J54" i="6"/>
  <c r="I54" i="6"/>
  <c r="C38" i="7" s="1"/>
  <c r="H54" i="6"/>
  <c r="C54" i="6"/>
  <c r="D54" i="6" s="1"/>
  <c r="E54" i="6" s="1"/>
  <c r="U53" i="6"/>
  <c r="Q53" i="6"/>
  <c r="R53" i="6" s="1"/>
  <c r="P53" i="6"/>
  <c r="I53" i="6"/>
  <c r="H53" i="6"/>
  <c r="U52" i="6"/>
  <c r="M52" i="6"/>
  <c r="N52" i="6" s="1"/>
  <c r="L52" i="6"/>
  <c r="H52" i="6"/>
  <c r="I52" i="6" s="1"/>
  <c r="C36" i="7" s="1"/>
  <c r="G52" i="6"/>
  <c r="E52" i="6"/>
  <c r="C52" i="6"/>
  <c r="D52" i="6" s="1"/>
  <c r="U51" i="6"/>
  <c r="P51" i="6"/>
  <c r="Q51" i="6" s="1"/>
  <c r="R51" i="6" s="1"/>
  <c r="N51" i="6"/>
  <c r="L51" i="6"/>
  <c r="M51" i="6" s="1"/>
  <c r="G51" i="6"/>
  <c r="H51" i="6" s="1"/>
  <c r="I51" i="6" s="1"/>
  <c r="E51" i="6"/>
  <c r="D51" i="6"/>
  <c r="C51" i="6"/>
  <c r="U50" i="6"/>
  <c r="S50" i="6"/>
  <c r="R50" i="6"/>
  <c r="D35" i="7" s="1"/>
  <c r="F35" i="7" s="1"/>
  <c r="P50" i="6"/>
  <c r="Q50" i="6" s="1"/>
  <c r="N50" i="6"/>
  <c r="G50" i="6"/>
  <c r="H50" i="6" s="1"/>
  <c r="I50" i="6" s="1"/>
  <c r="E50" i="6"/>
  <c r="C50" i="6"/>
  <c r="D50" i="6" s="1"/>
  <c r="U49" i="6"/>
  <c r="P49" i="6"/>
  <c r="Q49" i="6" s="1"/>
  <c r="R49" i="6" s="1"/>
  <c r="L49" i="6"/>
  <c r="M49" i="6" s="1"/>
  <c r="N49" i="6" s="1"/>
  <c r="J49" i="6"/>
  <c r="I49" i="6"/>
  <c r="C33" i="7" s="1"/>
  <c r="G49" i="6"/>
  <c r="H49" i="6" s="1"/>
  <c r="D49" i="6"/>
  <c r="E49" i="6" s="1"/>
  <c r="C49" i="6"/>
  <c r="U48" i="6"/>
  <c r="R48" i="6"/>
  <c r="S48" i="6" s="1"/>
  <c r="Q48" i="6"/>
  <c r="N48" i="6"/>
  <c r="M48" i="6"/>
  <c r="H48" i="6"/>
  <c r="I48" i="6" s="1"/>
  <c r="J48" i="6" s="1"/>
  <c r="G48" i="6"/>
  <c r="E48" i="6"/>
  <c r="D48" i="6"/>
  <c r="U47" i="6"/>
  <c r="P47" i="6"/>
  <c r="Q47" i="6" s="1"/>
  <c r="R47" i="6" s="1"/>
  <c r="S47" i="6" s="1"/>
  <c r="N47" i="6"/>
  <c r="M47" i="6"/>
  <c r="L47" i="6"/>
  <c r="J47" i="6"/>
  <c r="I47" i="6"/>
  <c r="H47" i="6"/>
  <c r="G47" i="6"/>
  <c r="D47" i="6"/>
  <c r="E47" i="6" s="1"/>
  <c r="C47" i="6"/>
  <c r="U46" i="6"/>
  <c r="S46" i="6"/>
  <c r="R46" i="6"/>
  <c r="D30" i="7" s="1"/>
  <c r="F30" i="7" s="1"/>
  <c r="G30" i="7" s="1"/>
  <c r="H30" i="7" s="1"/>
  <c r="I30" i="7" s="1"/>
  <c r="Q46" i="6"/>
  <c r="P46" i="6"/>
  <c r="M46" i="6"/>
  <c r="N46" i="6" s="1"/>
  <c r="G46" i="6"/>
  <c r="H46" i="6" s="1"/>
  <c r="I46" i="6" s="1"/>
  <c r="E46" i="6"/>
  <c r="C46" i="6"/>
  <c r="D46" i="6" s="1"/>
  <c r="U45" i="6"/>
  <c r="L45" i="6"/>
  <c r="M45" i="6" s="1"/>
  <c r="N45" i="6" s="1"/>
  <c r="G45" i="6"/>
  <c r="H45" i="6" s="1"/>
  <c r="I45" i="6" s="1"/>
  <c r="J45" i="6" s="1"/>
  <c r="E45" i="6"/>
  <c r="D45" i="6"/>
  <c r="C45" i="6"/>
  <c r="U44" i="6"/>
  <c r="P44" i="6"/>
  <c r="Q44" i="6" s="1"/>
  <c r="R44" i="6" s="1"/>
  <c r="N44" i="6"/>
  <c r="M44" i="6"/>
  <c r="G44" i="6"/>
  <c r="H44" i="6" s="1"/>
  <c r="I44" i="6" s="1"/>
  <c r="J44" i="6" s="1"/>
  <c r="D44" i="6"/>
  <c r="E44" i="6" s="1"/>
  <c r="C44" i="6"/>
  <c r="U43" i="6"/>
  <c r="R43" i="6"/>
  <c r="S43" i="6" s="1"/>
  <c r="Q43" i="6"/>
  <c r="P43" i="6"/>
  <c r="L43" i="6"/>
  <c r="M43" i="6" s="1"/>
  <c r="N43" i="6" s="1"/>
  <c r="G43" i="6"/>
  <c r="H43" i="6" s="1"/>
  <c r="I43" i="6" s="1"/>
  <c r="J43" i="6" s="1"/>
  <c r="E43" i="6"/>
  <c r="C43" i="6"/>
  <c r="D43" i="6" s="1"/>
  <c r="U42" i="6"/>
  <c r="P42" i="6"/>
  <c r="Q42" i="6" s="1"/>
  <c r="R42" i="6" s="1"/>
  <c r="S42" i="6" s="1"/>
  <c r="L42" i="6"/>
  <c r="M42" i="6" s="1"/>
  <c r="N42" i="6" s="1"/>
  <c r="J42" i="6"/>
  <c r="I42" i="6"/>
  <c r="H42" i="6"/>
  <c r="G42" i="6"/>
  <c r="D42" i="6"/>
  <c r="E42" i="6" s="1"/>
  <c r="C42" i="6"/>
  <c r="U41" i="6"/>
  <c r="S41" i="6"/>
  <c r="R41" i="6"/>
  <c r="Q41" i="6"/>
  <c r="P41" i="6"/>
  <c r="M41" i="6"/>
  <c r="N41" i="6" s="1"/>
  <c r="L41" i="6"/>
  <c r="I41" i="6"/>
  <c r="J41" i="6" s="1"/>
  <c r="H41" i="6"/>
  <c r="G41" i="6"/>
  <c r="C41" i="6"/>
  <c r="D41" i="6" s="1"/>
  <c r="E41" i="6" s="1"/>
  <c r="U40" i="6"/>
  <c r="R40" i="6"/>
  <c r="D24" i="7" s="1"/>
  <c r="F24" i="7" s="1"/>
  <c r="Q40" i="6"/>
  <c r="P40" i="6"/>
  <c r="L40" i="6"/>
  <c r="M40" i="6" s="1"/>
  <c r="N40" i="6" s="1"/>
  <c r="H40" i="6"/>
  <c r="I40" i="6" s="1"/>
  <c r="G40" i="6"/>
  <c r="C40" i="6"/>
  <c r="D40" i="6" s="1"/>
  <c r="E40" i="6" s="1"/>
  <c r="U39" i="6"/>
  <c r="Q39" i="6"/>
  <c r="R39" i="6" s="1"/>
  <c r="P39" i="6"/>
  <c r="N39" i="6"/>
  <c r="M39" i="6"/>
  <c r="G39" i="6"/>
  <c r="H39" i="6" s="1"/>
  <c r="I39" i="6" s="1"/>
  <c r="E39" i="6"/>
  <c r="D39" i="6"/>
  <c r="C39" i="6"/>
  <c r="U38" i="6"/>
  <c r="P38" i="6"/>
  <c r="Q38" i="6" s="1"/>
  <c r="R38" i="6" s="1"/>
  <c r="N38" i="6"/>
  <c r="M38" i="6"/>
  <c r="L38" i="6"/>
  <c r="H38" i="6"/>
  <c r="I38" i="6" s="1"/>
  <c r="G38" i="6"/>
  <c r="D38" i="6"/>
  <c r="E38" i="6" s="1"/>
  <c r="C38" i="6"/>
  <c r="U37" i="6"/>
  <c r="S37" i="6"/>
  <c r="P37" i="6"/>
  <c r="L37" i="6"/>
  <c r="M37" i="6" s="1"/>
  <c r="N37" i="6" s="1"/>
  <c r="J37" i="6"/>
  <c r="G37" i="6"/>
  <c r="C37" i="6"/>
  <c r="D37" i="6" s="1"/>
  <c r="E37" i="6" s="1"/>
  <c r="U36" i="6"/>
  <c r="Q36" i="6"/>
  <c r="R36" i="6" s="1"/>
  <c r="S36" i="6" s="1"/>
  <c r="N36" i="6"/>
  <c r="M36" i="6"/>
  <c r="H36" i="6"/>
  <c r="I36" i="6" s="1"/>
  <c r="J36" i="6" s="1"/>
  <c r="G36" i="6"/>
  <c r="D36" i="6"/>
  <c r="E36" i="6" s="1"/>
  <c r="U35" i="6"/>
  <c r="P35" i="6"/>
  <c r="Q35" i="6" s="1"/>
  <c r="R35" i="6" s="1"/>
  <c r="M35" i="6"/>
  <c r="N35" i="6" s="1"/>
  <c r="J35" i="6"/>
  <c r="I35" i="6"/>
  <c r="C28" i="7" s="1"/>
  <c r="H35" i="6"/>
  <c r="G35" i="6"/>
  <c r="D35" i="6"/>
  <c r="E35" i="6" s="1"/>
  <c r="C35" i="6"/>
  <c r="U34" i="6"/>
  <c r="S34" i="6"/>
  <c r="R34" i="6"/>
  <c r="D27" i="7" s="1"/>
  <c r="F27" i="7" s="1"/>
  <c r="Q34" i="6"/>
  <c r="P34" i="6"/>
  <c r="M34" i="6"/>
  <c r="N34" i="6" s="1"/>
  <c r="L34" i="6"/>
  <c r="I34" i="6"/>
  <c r="C27" i="7" s="1"/>
  <c r="H34" i="6"/>
  <c r="G34" i="6"/>
  <c r="C34" i="6"/>
  <c r="D34" i="6" s="1"/>
  <c r="E34" i="6" s="1"/>
  <c r="U33" i="6"/>
  <c r="R33" i="6"/>
  <c r="D45" i="7" s="1"/>
  <c r="F45" i="7" s="1"/>
  <c r="G45" i="7" s="1"/>
  <c r="Q33" i="6"/>
  <c r="H33" i="6"/>
  <c r="I33" i="6" s="1"/>
  <c r="U32" i="6"/>
  <c r="N32" i="6"/>
  <c r="L32" i="6"/>
  <c r="E32" i="6"/>
  <c r="D32" i="6"/>
  <c r="C32" i="6"/>
  <c r="U31" i="6"/>
  <c r="P31" i="6"/>
  <c r="Q31" i="6" s="1"/>
  <c r="R31" i="6" s="1"/>
  <c r="S31" i="6" s="1"/>
  <c r="N31" i="6"/>
  <c r="M31" i="6"/>
  <c r="G31" i="6"/>
  <c r="H31" i="6" s="1"/>
  <c r="I31" i="6" s="1"/>
  <c r="J31" i="6" s="1"/>
  <c r="C31" i="6"/>
  <c r="D31" i="6" s="1"/>
  <c r="E31" i="6" s="1"/>
  <c r="U30" i="6"/>
  <c r="P30" i="6"/>
  <c r="Q30" i="6" s="1"/>
  <c r="R30" i="6" s="1"/>
  <c r="M30" i="6"/>
  <c r="N30" i="6" s="1"/>
  <c r="J30" i="6"/>
  <c r="I30" i="6"/>
  <c r="C23" i="7" s="1"/>
  <c r="H30" i="6"/>
  <c r="G30" i="6"/>
  <c r="D30" i="6"/>
  <c r="E30" i="6" s="1"/>
  <c r="C30" i="6"/>
  <c r="U29" i="6"/>
  <c r="S29" i="6"/>
  <c r="R29" i="6"/>
  <c r="Q29" i="6"/>
  <c r="P29" i="6"/>
  <c r="M29" i="6"/>
  <c r="N29" i="6" s="1"/>
  <c r="H29" i="6"/>
  <c r="I29" i="6" s="1"/>
  <c r="J29" i="6" s="1"/>
  <c r="G29" i="6"/>
  <c r="C29" i="6"/>
  <c r="D29" i="6" s="1"/>
  <c r="E29" i="6" s="1"/>
  <c r="U28" i="6"/>
  <c r="Q28" i="6"/>
  <c r="R28" i="6" s="1"/>
  <c r="P28" i="6"/>
  <c r="N28" i="6"/>
  <c r="M28" i="6"/>
  <c r="G28" i="6"/>
  <c r="H28" i="6" s="1"/>
  <c r="I28" i="6" s="1"/>
  <c r="E28" i="6"/>
  <c r="D28" i="6"/>
  <c r="C28" i="6"/>
  <c r="U27" i="6"/>
  <c r="G27" i="6"/>
  <c r="H27" i="6" s="1"/>
  <c r="I27" i="6" s="1"/>
  <c r="J27" i="6" s="1"/>
  <c r="E27" i="6"/>
  <c r="D27" i="6"/>
  <c r="C27" i="6"/>
  <c r="U26" i="6"/>
  <c r="P26" i="6"/>
  <c r="Q26" i="6" s="1"/>
  <c r="R26" i="6" s="1"/>
  <c r="S26" i="6" s="1"/>
  <c r="N26" i="6"/>
  <c r="M26" i="6"/>
  <c r="L26" i="6"/>
  <c r="H26" i="6"/>
  <c r="I26" i="6" s="1"/>
  <c r="J26" i="6" s="1"/>
  <c r="G26" i="6"/>
  <c r="D26" i="6"/>
  <c r="E26" i="6" s="1"/>
  <c r="C26" i="6"/>
  <c r="U25" i="6"/>
  <c r="Q25" i="6"/>
  <c r="R25" i="6" s="1"/>
  <c r="S25" i="6" s="1"/>
  <c r="P25" i="6"/>
  <c r="L130" i="7" s="1"/>
  <c r="U24" i="6"/>
  <c r="S24" i="6"/>
  <c r="R24" i="6"/>
  <c r="Q24" i="6"/>
  <c r="P24" i="6"/>
  <c r="L135" i="7" s="1"/>
  <c r="M24" i="6"/>
  <c r="N24" i="6" s="1"/>
  <c r="H24" i="6"/>
  <c r="I24" i="6" s="1"/>
  <c r="J24" i="6" s="1"/>
  <c r="G24" i="6"/>
  <c r="C24" i="6"/>
  <c r="D24" i="6" s="1"/>
  <c r="E24" i="6" s="1"/>
  <c r="U23" i="6"/>
  <c r="Q23" i="6"/>
  <c r="R23" i="6" s="1"/>
  <c r="S23" i="6" s="1"/>
  <c r="P23" i="6"/>
  <c r="N23" i="6"/>
  <c r="M23" i="6"/>
  <c r="G23" i="6"/>
  <c r="H23" i="6" s="1"/>
  <c r="I23" i="6" s="1"/>
  <c r="J23" i="6" s="1"/>
  <c r="E23" i="6"/>
  <c r="D23" i="6"/>
  <c r="C23" i="6"/>
  <c r="U22" i="6"/>
  <c r="P22" i="6"/>
  <c r="Q22" i="6" s="1"/>
  <c r="R22" i="6" s="1"/>
  <c r="N22" i="6"/>
  <c r="M22" i="6"/>
  <c r="G22" i="6"/>
  <c r="H22" i="6" s="1"/>
  <c r="I22" i="6" s="1"/>
  <c r="C22" i="6"/>
  <c r="D22" i="6" s="1"/>
  <c r="E22" i="6" s="1"/>
  <c r="U21" i="6"/>
  <c r="P21" i="6"/>
  <c r="Q21" i="6" s="1"/>
  <c r="R21" i="6" s="1"/>
  <c r="M21" i="6"/>
  <c r="N21" i="6" s="1"/>
  <c r="J21" i="6"/>
  <c r="I21" i="6"/>
  <c r="C20" i="7" s="1"/>
  <c r="H21" i="6"/>
  <c r="G21" i="6"/>
  <c r="D21" i="6"/>
  <c r="E21" i="6" s="1"/>
  <c r="C21" i="6"/>
  <c r="U20" i="6"/>
  <c r="S20" i="6"/>
  <c r="R20" i="6"/>
  <c r="D19" i="7" s="1"/>
  <c r="F19" i="7" s="1"/>
  <c r="Q20" i="6"/>
  <c r="P20" i="6"/>
  <c r="M20" i="6"/>
  <c r="N20" i="6" s="1"/>
  <c r="L20" i="6"/>
  <c r="I20" i="6"/>
  <c r="C19" i="7" s="1"/>
  <c r="H20" i="6"/>
  <c r="G20" i="6"/>
  <c r="C20" i="6"/>
  <c r="D20" i="6" s="1"/>
  <c r="E20" i="6" s="1"/>
  <c r="U19" i="6"/>
  <c r="D109" i="7" s="1"/>
  <c r="F109" i="7" s="1"/>
  <c r="R19" i="6"/>
  <c r="D18" i="7" s="1"/>
  <c r="F18" i="7" s="1"/>
  <c r="Q19" i="6"/>
  <c r="P19" i="6"/>
  <c r="L19" i="6"/>
  <c r="M19" i="6" s="1"/>
  <c r="N19" i="6" s="1"/>
  <c r="H19" i="6"/>
  <c r="I19" i="6" s="1"/>
  <c r="G19" i="6"/>
  <c r="C19" i="6"/>
  <c r="D19" i="6" s="1"/>
  <c r="E19" i="6" s="1"/>
  <c r="U18" i="6"/>
  <c r="Q18" i="6"/>
  <c r="R18" i="6" s="1"/>
  <c r="P18" i="6"/>
  <c r="N18" i="6"/>
  <c r="M18" i="6"/>
  <c r="G18" i="6"/>
  <c r="H18" i="6" s="1"/>
  <c r="I18" i="6" s="1"/>
  <c r="E18" i="6"/>
  <c r="D18" i="6"/>
  <c r="C18" i="6"/>
  <c r="U17" i="6"/>
  <c r="P17" i="6"/>
  <c r="Q17" i="6" s="1"/>
  <c r="R17" i="6" s="1"/>
  <c r="S17" i="6" s="1"/>
  <c r="U16" i="6"/>
  <c r="P16" i="6"/>
  <c r="Q16" i="6" s="1"/>
  <c r="R16" i="6" s="1"/>
  <c r="L16" i="6"/>
  <c r="M16" i="6" s="1"/>
  <c r="N16" i="6" s="1"/>
  <c r="J16" i="6"/>
  <c r="I16" i="6"/>
  <c r="C16" i="7" s="1"/>
  <c r="H16" i="6"/>
  <c r="G16" i="6"/>
  <c r="D16" i="6"/>
  <c r="E16" i="6" s="1"/>
  <c r="C16" i="6"/>
  <c r="U15" i="6"/>
  <c r="N15" i="6"/>
  <c r="M15" i="6"/>
  <c r="L15" i="6"/>
  <c r="H15" i="6"/>
  <c r="I15" i="6" s="1"/>
  <c r="J15" i="6" s="1"/>
  <c r="G15" i="6"/>
  <c r="D15" i="6"/>
  <c r="E15" i="6" s="1"/>
  <c r="C15" i="6"/>
  <c r="U14" i="6"/>
  <c r="Q14" i="6"/>
  <c r="R14" i="6" s="1"/>
  <c r="P14" i="6"/>
  <c r="M14" i="6"/>
  <c r="N14" i="6" s="1"/>
  <c r="G14" i="6"/>
  <c r="H14" i="6" s="1"/>
  <c r="I14" i="6" s="1"/>
  <c r="J14" i="6" s="1"/>
  <c r="C14" i="6"/>
  <c r="D14" i="6" s="1"/>
  <c r="E14" i="6" s="1"/>
  <c r="U13" i="6"/>
  <c r="S13" i="6"/>
  <c r="R13" i="6"/>
  <c r="D15" i="7" s="1"/>
  <c r="F15" i="7" s="1"/>
  <c r="Q13" i="6"/>
  <c r="I13" i="6"/>
  <c r="J13" i="6" s="1"/>
  <c r="H13" i="6"/>
  <c r="U12" i="6"/>
  <c r="N12" i="6"/>
  <c r="M12" i="6"/>
  <c r="L12" i="6"/>
  <c r="C12" i="6"/>
  <c r="D12" i="6" s="1"/>
  <c r="E12" i="6" s="1"/>
  <c r="U11" i="6"/>
  <c r="R11" i="6"/>
  <c r="S11" i="6" s="1"/>
  <c r="Q11" i="6"/>
  <c r="P11" i="6"/>
  <c r="L11" i="6"/>
  <c r="M11" i="6" s="1"/>
  <c r="N11" i="6" s="1"/>
  <c r="H11" i="6"/>
  <c r="I11" i="6" s="1"/>
  <c r="J11" i="6" s="1"/>
  <c r="G11" i="6"/>
  <c r="C11" i="6"/>
  <c r="D11" i="6" s="1"/>
  <c r="E11" i="6" s="1"/>
  <c r="U10" i="6"/>
  <c r="Q10" i="6"/>
  <c r="R10" i="6" s="1"/>
  <c r="P10" i="6"/>
  <c r="N10" i="6"/>
  <c r="H10" i="6"/>
  <c r="I10" i="6" s="1"/>
  <c r="J10" i="6" s="1"/>
  <c r="G10" i="6"/>
  <c r="D10" i="6"/>
  <c r="E10" i="6" s="1"/>
  <c r="C10" i="6"/>
  <c r="U9" i="6"/>
  <c r="P9" i="6"/>
  <c r="N9" i="6"/>
  <c r="M9" i="6"/>
  <c r="L9" i="6"/>
  <c r="L73" i="6" s="1"/>
  <c r="H9" i="6"/>
  <c r="I9" i="6" s="1"/>
  <c r="J9" i="6" s="1"/>
  <c r="G9" i="6"/>
  <c r="D9" i="6"/>
  <c r="E9" i="6" s="1"/>
  <c r="C9" i="6"/>
  <c r="S6" i="6"/>
  <c r="R6" i="6"/>
  <c r="Q6" i="6"/>
  <c r="P6" i="6"/>
  <c r="O6" i="6"/>
  <c r="Q28" i="5"/>
  <c r="D28" i="5"/>
  <c r="C28" i="5"/>
  <c r="D27" i="5"/>
  <c r="C27" i="5"/>
  <c r="Q26" i="5"/>
  <c r="D26" i="5"/>
  <c r="C26" i="5"/>
  <c r="D25" i="5"/>
  <c r="C25" i="5"/>
  <c r="Q24" i="5"/>
  <c r="D24" i="5"/>
  <c r="C24" i="5"/>
  <c r="D20" i="5"/>
  <c r="C20" i="5"/>
  <c r="Q19" i="5"/>
  <c r="D18" i="5"/>
  <c r="C18" i="5"/>
  <c r="Q14" i="5"/>
  <c r="Q21" i="5" s="1"/>
  <c r="D14" i="5"/>
  <c r="D21" i="5" s="1"/>
  <c r="C14" i="5"/>
  <c r="C21" i="5" s="1"/>
  <c r="Q13" i="5"/>
  <c r="D13" i="5"/>
  <c r="C13" i="5"/>
  <c r="Q12" i="5"/>
  <c r="D12" i="5"/>
  <c r="D19" i="5" s="1"/>
  <c r="C12" i="5"/>
  <c r="C19" i="5" s="1"/>
  <c r="Q11" i="5"/>
  <c r="Q20" i="5" s="1"/>
  <c r="D11" i="5"/>
  <c r="C11" i="5"/>
  <c r="Q10" i="5"/>
  <c r="Q9" i="5"/>
  <c r="Q17" i="5" s="1"/>
  <c r="D9" i="5"/>
  <c r="D17" i="5" s="1"/>
  <c r="C9" i="5"/>
  <c r="C17" i="5" s="1"/>
  <c r="D33" i="7" l="1"/>
  <c r="F33" i="7" s="1"/>
  <c r="S49" i="6"/>
  <c r="D69" i="7"/>
  <c r="F69" i="7" s="1"/>
  <c r="G69" i="7" s="1"/>
  <c r="S79" i="6"/>
  <c r="D11" i="7"/>
  <c r="F11" i="7" s="1"/>
  <c r="S10" i="6"/>
  <c r="D25" i="7"/>
  <c r="F25" i="7" s="1"/>
  <c r="G25" i="7" s="1"/>
  <c r="S38" i="6"/>
  <c r="D74" i="7"/>
  <c r="F74" i="7" s="1"/>
  <c r="S85" i="6"/>
  <c r="C18" i="7"/>
  <c r="J19" i="6"/>
  <c r="D20" i="7"/>
  <c r="F20" i="7" s="1"/>
  <c r="S21" i="6"/>
  <c r="D28" i="7"/>
  <c r="F28" i="7" s="1"/>
  <c r="S35" i="6"/>
  <c r="D26" i="7"/>
  <c r="F26" i="7" s="1"/>
  <c r="G26" i="7" s="1"/>
  <c r="H26" i="7" s="1"/>
  <c r="S39" i="6"/>
  <c r="D56" i="7"/>
  <c r="F56" i="7" s="1"/>
  <c r="G56" i="7" s="1"/>
  <c r="H56" i="7" s="1"/>
  <c r="I56" i="7" s="1"/>
  <c r="S56" i="6"/>
  <c r="D89" i="7"/>
  <c r="F89" i="7" s="1"/>
  <c r="S84" i="6"/>
  <c r="D72" i="7"/>
  <c r="F72" i="7" s="1"/>
  <c r="G72" i="7" s="1"/>
  <c r="S101" i="6"/>
  <c r="D16" i="7"/>
  <c r="F16" i="7" s="1"/>
  <c r="G16" i="7" s="1"/>
  <c r="S16" i="6"/>
  <c r="C41" i="7"/>
  <c r="J58" i="6"/>
  <c r="D44" i="7"/>
  <c r="F44" i="7" s="1"/>
  <c r="S61" i="6"/>
  <c r="D21" i="7"/>
  <c r="F21" i="7" s="1"/>
  <c r="G21" i="7" s="1"/>
  <c r="S22" i="6"/>
  <c r="C22" i="7"/>
  <c r="J28" i="6"/>
  <c r="C51" i="7"/>
  <c r="J67" i="6"/>
  <c r="C17" i="7"/>
  <c r="J18" i="6"/>
  <c r="D22" i="7"/>
  <c r="F22" i="7" s="1"/>
  <c r="S28" i="6"/>
  <c r="C45" i="7"/>
  <c r="J33" i="6"/>
  <c r="C35" i="7"/>
  <c r="J50" i="6"/>
  <c r="D37" i="7"/>
  <c r="F37" i="7" s="1"/>
  <c r="S53" i="6"/>
  <c r="C84" i="7"/>
  <c r="J86" i="6"/>
  <c r="C25" i="7"/>
  <c r="J38" i="6"/>
  <c r="D29" i="7"/>
  <c r="F29" i="7" s="1"/>
  <c r="R18" i="7" s="1"/>
  <c r="R131" i="7" s="1"/>
  <c r="S44" i="6"/>
  <c r="J51" i="6"/>
  <c r="C31" i="7"/>
  <c r="O73" i="6"/>
  <c r="O135" i="6" s="1"/>
  <c r="O137" i="6" s="1"/>
  <c r="P68" i="6"/>
  <c r="P73" i="6" s="1"/>
  <c r="P135" i="6" s="1"/>
  <c r="P137" i="6" s="1"/>
  <c r="S99" i="6"/>
  <c r="D82" i="7"/>
  <c r="F82" i="7" s="1"/>
  <c r="D17" i="7"/>
  <c r="F17" i="7" s="1"/>
  <c r="G17" i="7" s="1"/>
  <c r="S18" i="6"/>
  <c r="D23" i="7"/>
  <c r="F23" i="7" s="1"/>
  <c r="S30" i="6"/>
  <c r="C26" i="7"/>
  <c r="J39" i="6"/>
  <c r="C24" i="7"/>
  <c r="J40" i="6"/>
  <c r="D39" i="7"/>
  <c r="F39" i="7" s="1"/>
  <c r="S55" i="6"/>
  <c r="D31" i="7"/>
  <c r="F31" i="7" s="1"/>
  <c r="S51" i="6"/>
  <c r="D12" i="7"/>
  <c r="F12" i="7" s="1"/>
  <c r="S14" i="6"/>
  <c r="C21" i="7"/>
  <c r="J22" i="6"/>
  <c r="M73" i="6"/>
  <c r="C30" i="7"/>
  <c r="J46" i="6"/>
  <c r="D91" i="7"/>
  <c r="F91" i="7" s="1"/>
  <c r="S78" i="6"/>
  <c r="C74" i="7"/>
  <c r="J85" i="6"/>
  <c r="L125" i="6"/>
  <c r="L135" i="6" s="1"/>
  <c r="L137" i="6" s="1"/>
  <c r="M77" i="6"/>
  <c r="N77" i="6" s="1"/>
  <c r="S19" i="6"/>
  <c r="J20" i="6"/>
  <c r="S33" i="6"/>
  <c r="J34" i="6"/>
  <c r="S40" i="6"/>
  <c r="J52" i="6"/>
  <c r="J57" i="6"/>
  <c r="C44" i="7"/>
  <c r="J61" i="6"/>
  <c r="S86" i="6"/>
  <c r="S115" i="6"/>
  <c r="D92" i="7"/>
  <c r="F92" i="7" s="1"/>
  <c r="G92" i="7" s="1"/>
  <c r="D93" i="7"/>
  <c r="F93" i="7" s="1"/>
  <c r="G93" i="7" s="1"/>
  <c r="S117" i="6"/>
  <c r="C15" i="7"/>
  <c r="C39" i="7"/>
  <c r="J55" i="6"/>
  <c r="Q9" i="6"/>
  <c r="J56" i="6"/>
  <c r="J60" i="6"/>
  <c r="J109" i="6"/>
  <c r="J119" i="6"/>
  <c r="R16" i="7"/>
  <c r="R129" i="7" s="1"/>
  <c r="N125" i="6"/>
  <c r="D106" i="7"/>
  <c r="F106" i="7" s="1"/>
  <c r="D111" i="7"/>
  <c r="F111" i="7" s="1"/>
  <c r="D77" i="7"/>
  <c r="F77" i="7" s="1"/>
  <c r="S82" i="6"/>
  <c r="D96" i="7"/>
  <c r="F96" i="7" s="1"/>
  <c r="S103" i="6"/>
  <c r="D73" i="7"/>
  <c r="F73" i="7" s="1"/>
  <c r="S104" i="6"/>
  <c r="D87" i="7"/>
  <c r="F87" i="7" s="1"/>
  <c r="S105" i="6"/>
  <c r="C86" i="7"/>
  <c r="J97" i="6"/>
  <c r="S57" i="6"/>
  <c r="S77" i="6"/>
  <c r="S125" i="6" s="1"/>
  <c r="S95" i="6"/>
  <c r="D86" i="7"/>
  <c r="F86" i="7" s="1"/>
  <c r="G86" i="7" s="1"/>
  <c r="H86" i="7" s="1"/>
  <c r="S97" i="6"/>
  <c r="J99" i="6"/>
  <c r="S100" i="6"/>
  <c r="D71" i="7"/>
  <c r="F71" i="7" s="1"/>
  <c r="G71" i="7" s="1"/>
  <c r="H71" i="7" s="1"/>
  <c r="I71" i="7" s="1"/>
  <c r="C90" i="7"/>
  <c r="J107" i="6"/>
  <c r="D105" i="7"/>
  <c r="F105" i="7" s="1"/>
  <c r="D110" i="7"/>
  <c r="F110" i="7" s="1"/>
  <c r="S60" i="6"/>
  <c r="D43" i="7"/>
  <c r="F43" i="7" s="1"/>
  <c r="N73" i="6"/>
  <c r="C69" i="7"/>
  <c r="J79" i="6"/>
  <c r="J101" i="6"/>
  <c r="C72" i="7"/>
  <c r="W9" i="6"/>
  <c r="D112" i="7"/>
  <c r="F112" i="7" s="1"/>
  <c r="C37" i="7"/>
  <c r="J53" i="6"/>
  <c r="D108" i="7"/>
  <c r="F108" i="7" s="1"/>
  <c r="C66" i="7"/>
  <c r="J76" i="6"/>
  <c r="C91" i="7"/>
  <c r="J78" i="6"/>
  <c r="S109" i="6"/>
  <c r="D67" i="7"/>
  <c r="F67" i="7" s="1"/>
  <c r="G67" i="7" s="1"/>
  <c r="J117" i="6"/>
  <c r="D104" i="7"/>
  <c r="F104" i="7" s="1"/>
  <c r="D107" i="7"/>
  <c r="F107" i="7" s="1"/>
  <c r="C68" i="7"/>
  <c r="J77" i="6"/>
  <c r="C70" i="7"/>
  <c r="J83" i="6"/>
  <c r="C89" i="7"/>
  <c r="J84" i="6"/>
  <c r="C96" i="7"/>
  <c r="J103" i="6"/>
  <c r="S107" i="6"/>
  <c r="D90" i="7"/>
  <c r="F90" i="7" s="1"/>
  <c r="D38" i="7"/>
  <c r="F38" i="7" s="1"/>
  <c r="U20" i="7"/>
  <c r="U133" i="7" s="1"/>
  <c r="R14" i="7"/>
  <c r="R127" i="7" s="1"/>
  <c r="U19" i="7"/>
  <c r="U132" i="7" s="1"/>
  <c r="R20" i="7"/>
  <c r="R133" i="7" s="1"/>
  <c r="T19" i="7"/>
  <c r="T132" i="7" s="1"/>
  <c r="R19" i="7"/>
  <c r="R132" i="7" s="1"/>
  <c r="S18" i="7"/>
  <c r="S131" i="7" s="1"/>
  <c r="G115" i="7"/>
  <c r="H115" i="7" s="1"/>
  <c r="I115" i="7" s="1"/>
  <c r="L159" i="7"/>
  <c r="D66" i="7"/>
  <c r="F66" i="7" s="1"/>
  <c r="G66" i="7" s="1"/>
  <c r="S14" i="7" s="1"/>
  <c r="R125" i="6"/>
  <c r="T20" i="7"/>
  <c r="T133" i="7" s="1"/>
  <c r="S129" i="6"/>
  <c r="Q130" i="6"/>
  <c r="P133" i="6"/>
  <c r="C115" i="7"/>
  <c r="J128" i="6"/>
  <c r="M133" i="6"/>
  <c r="N128" i="6"/>
  <c r="N133" i="6" s="1"/>
  <c r="Q125" i="6"/>
  <c r="U16" i="7"/>
  <c r="U129" i="7" s="1"/>
  <c r="S19" i="7"/>
  <c r="S132" i="7" s="1"/>
  <c r="N126" i="7"/>
  <c r="R22" i="7" l="1"/>
  <c r="R135" i="7" s="1"/>
  <c r="G38" i="7"/>
  <c r="R23" i="7"/>
  <c r="R136" i="7" s="1"/>
  <c r="H72" i="7"/>
  <c r="L153" i="7"/>
  <c r="Q27" i="5" s="1"/>
  <c r="S133" i="7"/>
  <c r="G23" i="7"/>
  <c r="R12" i="7"/>
  <c r="R125" i="7" s="1"/>
  <c r="G22" i="7"/>
  <c r="R15" i="7"/>
  <c r="R128" i="7" s="1"/>
  <c r="L131" i="7"/>
  <c r="S135" i="7" s="1"/>
  <c r="H21" i="7"/>
  <c r="I21" i="7" s="1"/>
  <c r="H25" i="7"/>
  <c r="T16" i="7" s="1"/>
  <c r="T129" i="7" s="1"/>
  <c r="S16" i="7"/>
  <c r="S129" i="7" s="1"/>
  <c r="M125" i="6"/>
  <c r="R130" i="6"/>
  <c r="Q133" i="6"/>
  <c r="R10" i="7"/>
  <c r="G20" i="7"/>
  <c r="G11" i="7"/>
  <c r="R24" i="7"/>
  <c r="R137" i="7" s="1"/>
  <c r="H17" i="7"/>
  <c r="S22" i="7"/>
  <c r="H69" i="7"/>
  <c r="L154" i="7"/>
  <c r="M135" i="6"/>
  <c r="M137" i="6" s="1"/>
  <c r="N135" i="6"/>
  <c r="N137" i="6" s="1"/>
  <c r="H93" i="7"/>
  <c r="I93" i="7" s="1"/>
  <c r="L136" i="7"/>
  <c r="L139" i="7"/>
  <c r="S127" i="7" s="1"/>
  <c r="H66" i="7"/>
  <c r="R17" i="7"/>
  <c r="R130" i="7" s="1"/>
  <c r="S20" i="7"/>
  <c r="L137" i="7"/>
  <c r="S17" i="7"/>
  <c r="H67" i="7"/>
  <c r="Q73" i="6"/>
  <c r="Q135" i="6" s="1"/>
  <c r="Q137" i="6" s="1"/>
  <c r="R9" i="6"/>
  <c r="L138" i="7"/>
  <c r="H92" i="7"/>
  <c r="I92" i="7" s="1"/>
  <c r="H16" i="7"/>
  <c r="S13" i="7"/>
  <c r="D10" i="7" l="1"/>
  <c r="R73" i="6"/>
  <c r="S9" i="6"/>
  <c r="S73" i="6" s="1"/>
  <c r="I17" i="7"/>
  <c r="U22" i="7" s="1"/>
  <c r="U135" i="7" s="1"/>
  <c r="T22" i="7"/>
  <c r="T135" i="7" s="1"/>
  <c r="I67" i="7"/>
  <c r="U17" i="7" s="1"/>
  <c r="T17" i="7"/>
  <c r="S24" i="7"/>
  <c r="S137" i="7" s="1"/>
  <c r="H11" i="7"/>
  <c r="I72" i="7"/>
  <c r="N153" i="7" s="1"/>
  <c r="M153" i="7"/>
  <c r="R124" i="7"/>
  <c r="H38" i="7"/>
  <c r="S23" i="7"/>
  <c r="S136" i="7" s="1"/>
  <c r="I16" i="7"/>
  <c r="T13" i="7"/>
  <c r="Q25" i="5"/>
  <c r="S126" i="7"/>
  <c r="L132" i="7"/>
  <c r="S15" i="7"/>
  <c r="H22" i="7"/>
  <c r="H20" i="7"/>
  <c r="L133" i="7"/>
  <c r="S10" i="7"/>
  <c r="S130" i="7"/>
  <c r="I69" i="7"/>
  <c r="N154" i="7" s="1"/>
  <c r="M154" i="7"/>
  <c r="T126" i="7" s="1"/>
  <c r="S130" i="6"/>
  <c r="S133" i="6" s="1"/>
  <c r="D116" i="7"/>
  <c r="F116" i="7" s="1"/>
  <c r="R133" i="6"/>
  <c r="I66" i="7"/>
  <c r="U14" i="7" s="1"/>
  <c r="U127" i="7" s="1"/>
  <c r="T14" i="7"/>
  <c r="T127" i="7" s="1"/>
  <c r="H23" i="7"/>
  <c r="L129" i="7"/>
  <c r="S12" i="7"/>
  <c r="G116" i="7" l="1"/>
  <c r="R21" i="7"/>
  <c r="R134" i="7" s="1"/>
  <c r="T15" i="7"/>
  <c r="T128" i="7" s="1"/>
  <c r="I22" i="7"/>
  <c r="U15" i="7" s="1"/>
  <c r="U128" i="7" s="1"/>
  <c r="I38" i="7"/>
  <c r="U23" i="7" s="1"/>
  <c r="U136" i="7" s="1"/>
  <c r="T23" i="7"/>
  <c r="T136" i="7" s="1"/>
  <c r="T10" i="7"/>
  <c r="I20" i="7"/>
  <c r="U10" i="7" s="1"/>
  <c r="Q18" i="5"/>
  <c r="S125" i="7"/>
  <c r="U126" i="7"/>
  <c r="T130" i="7"/>
  <c r="T12" i="7"/>
  <c r="T125" i="7" s="1"/>
  <c r="I23" i="7"/>
  <c r="U12" i="7" s="1"/>
  <c r="U125" i="7" s="1"/>
  <c r="U130" i="7"/>
  <c r="S135" i="6"/>
  <c r="S128" i="7"/>
  <c r="R135" i="6"/>
  <c r="R137" i="6" s="1"/>
  <c r="S124" i="7"/>
  <c r="U13" i="7"/>
  <c r="I11" i="7"/>
  <c r="T24" i="7"/>
  <c r="T137" i="7" s="1"/>
  <c r="D119" i="7"/>
  <c r="F10" i="7"/>
  <c r="T124" i="7" l="1"/>
  <c r="F119" i="7"/>
  <c r="R13" i="7"/>
  <c r="U124" i="7"/>
  <c r="U24" i="7"/>
  <c r="U137" i="7" s="1"/>
  <c r="S137" i="6"/>
  <c r="B5" i="7"/>
  <c r="Q5" i="5" s="1"/>
  <c r="Q6" i="5" s="1"/>
  <c r="H116" i="7"/>
  <c r="S21" i="7"/>
  <c r="G119" i="7"/>
  <c r="S134" i="7" l="1"/>
  <c r="S138" i="7" s="1"/>
  <c r="Q32" i="5" s="1"/>
  <c r="S25" i="7"/>
  <c r="I116" i="7"/>
  <c r="T21" i="7"/>
  <c r="H119" i="7"/>
  <c r="D120" i="7"/>
  <c r="R126" i="7"/>
  <c r="R138" i="7" s="1"/>
  <c r="Q31" i="5" s="1"/>
  <c r="R25" i="7"/>
  <c r="T134" i="7" l="1"/>
  <c r="T138" i="7" s="1"/>
  <c r="Q33" i="5" s="1"/>
  <c r="T25" i="7"/>
  <c r="U21" i="7"/>
  <c r="I119" i="7"/>
  <c r="U134" i="7" l="1"/>
  <c r="U138" i="7" s="1"/>
  <c r="Q34" i="5" s="1"/>
  <c r="U25" i="7"/>
  <c r="D161" i="7" l="1"/>
  <c r="F161" i="7"/>
  <c r="G161" i="7"/>
  <c r="H161" i="7"/>
  <c r="I161" i="7"/>
  <c r="K161" i="7"/>
  <c r="L161" i="7"/>
  <c r="M161" i="7"/>
  <c r="N16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Sieren-Smith, Bridget</author>
  </authors>
  <commentList>
    <comment ref="A2" authorId="0" shapeId="0" xr:uid="{7C09BF14-DD6A-4FB0-8E79-B6BA2598A2F6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Date through which to capture incremental revenue requirements</t>
        </r>
      </text>
    </comment>
    <comment ref="A75" authorId="0" shapeId="0" xr:uid="{ABC76639-EA85-49A5-BB8B-74DA405D4771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Do not use "other" or catch-all category for public policy proceedings; please list each one separately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Sieren-Smith, Bridget</author>
  </authors>
  <commentList>
    <comment ref="A2" authorId="0" shapeId="0" xr:uid="{14A07EFA-D927-4513-A973-796AC5C8FCF5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Date through which to capture incremental revenue requirements</t>
        </r>
      </text>
    </comment>
    <comment ref="A8" authorId="0" shapeId="0" xr:uid="{50DE8DFC-7475-4ED3-80A3-0FD6CBE7C266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List all, by rate component (don't group filings into Other or Misc.)</t>
        </r>
      </text>
    </comment>
    <comment ref="A123" authorId="0" shapeId="0" xr:uid="{163B4AF8-0FD5-491A-BC73-0F0D75942D4F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List all, by rate component (don't group filings into Other or Misc.)</t>
        </r>
      </text>
    </comment>
    <comment ref="K123" authorId="0" shapeId="0" xr:uid="{0351D565-1DCF-48E4-97C3-80877C5D6A9F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Shade a cell grey if rate impact is not presently determinable e.g. ERRA proceeding before forecasts are available.</t>
        </r>
      </text>
    </comment>
  </commentList>
</comments>
</file>

<file path=xl/sharedStrings.xml><?xml version="1.0" encoding="utf-8"?>
<sst xmlns="http://schemas.openxmlformats.org/spreadsheetml/2006/main" count="1053" uniqueCount="373">
  <si>
    <t xml:space="preserve">Summary of Selected Data </t>
  </si>
  <si>
    <t>Revenue</t>
  </si>
  <si>
    <t xml:space="preserve"> Requirement</t>
  </si>
  <si>
    <t>$000</t>
  </si>
  <si>
    <t>Current total system-level revenue requirement that is used for defining the reporting threshold:</t>
  </si>
  <si>
    <t>A</t>
  </si>
  <si>
    <t>One-percent reporting threshold</t>
  </si>
  <si>
    <t>List of currently open proceedings that exceed the threshold for use of the affordability metrics (proceedings shaded gray filed prior to D.22-08-023):</t>
  </si>
  <si>
    <t>B</t>
  </si>
  <si>
    <t>C</t>
  </si>
  <si>
    <t>A.22-05-002</t>
  </si>
  <si>
    <t>Demand Response</t>
  </si>
  <si>
    <t>D</t>
  </si>
  <si>
    <t>E</t>
  </si>
  <si>
    <t>List of currently open proceedings for which affordability metrics have been filed:</t>
  </si>
  <si>
    <t>Note: While this proceeding's revenue requirement does not exceed the threshold, affordability metrics were filed.</t>
  </si>
  <si>
    <t>List of currently open proceedings that do not exceed the threshold for use of the affordability metrics (proceedings shaded gray filed prior to D.22-08-023):</t>
  </si>
  <si>
    <t>Customer Data Access - Click-Through</t>
  </si>
  <si>
    <t>Total system-level revenue requirement if all pending revenue were granted in full:
requests were granted in full</t>
  </si>
  <si>
    <t>YE 2023</t>
  </si>
  <si>
    <t>YE 2024</t>
  </si>
  <si>
    <t>YE 2025</t>
  </si>
  <si>
    <t>YE 2026</t>
  </si>
  <si>
    <t>Bundled residential average rate (RAR) if all pending revenue were granted in full (from Cost and Rate Tracker (CRT) as submitted by utility):</t>
  </si>
  <si>
    <t>cents/kWh</t>
  </si>
  <si>
    <t>Bundled residential average monthly bill corresponding to RAR above for typical customer in climate zone X using 500 kWh (from CRT as submitted by utility):</t>
  </si>
  <si>
    <t>Non-CARE</t>
  </si>
  <si>
    <t>CARE</t>
  </si>
  <si>
    <t>Annual Period 2023</t>
  </si>
  <si>
    <t>January 1, 2022</t>
  </si>
  <si>
    <t>March 1</t>
  </si>
  <si>
    <t>June 1</t>
  </si>
  <si>
    <t>September 1</t>
  </si>
  <si>
    <t>January 1, 2023</t>
  </si>
  <si>
    <t>July 1</t>
  </si>
  <si>
    <t>6408-E-C</t>
  </si>
  <si>
    <t>6509-E-A</t>
  </si>
  <si>
    <t>6603-E-A</t>
  </si>
  <si>
    <t>6689-E</t>
  </si>
  <si>
    <t>6805-E</t>
  </si>
  <si>
    <t>6863-E-A</t>
  </si>
  <si>
    <t>6946-E</t>
  </si>
  <si>
    <t>6968-E</t>
  </si>
  <si>
    <t>7009-E</t>
  </si>
  <si>
    <t>Filing Description</t>
  </si>
  <si>
    <t>Authority for Revenue Requirement</t>
  </si>
  <si>
    <t>Authorized Revenue Requirement</t>
  </si>
  <si>
    <t>Revenue Recovery Mechanism</t>
  </si>
  <si>
    <t xml:space="preserve">Balancing Account </t>
  </si>
  <si>
    <t>Safety Affordability Reliability Proceedings</t>
  </si>
  <si>
    <t>General Rate Case</t>
  </si>
  <si>
    <t>D.20-12-005</t>
  </si>
  <si>
    <t>D.20-12-005, AL 6389-E</t>
  </si>
  <si>
    <t>Distribution</t>
  </si>
  <si>
    <t>General Rate Case (Distribution - Wildfire)</t>
  </si>
  <si>
    <t>Distribution (Wildfire)</t>
  </si>
  <si>
    <t>General Rate Case - DRAM*</t>
  </si>
  <si>
    <t>Preliminary Statement  CZ</t>
  </si>
  <si>
    <t>GRC Undercollection</t>
  </si>
  <si>
    <t>2023 GRC Self-Insurance</t>
  </si>
  <si>
    <t>D.23-01-005</t>
  </si>
  <si>
    <t>PCIA</t>
  </si>
  <si>
    <t>Pension Contribution</t>
  </si>
  <si>
    <t>D.09-09-020, AL 3915-G/5195-E</t>
  </si>
  <si>
    <t>AL 6492-E-B</t>
  </si>
  <si>
    <t>Pension Contribution *</t>
  </si>
  <si>
    <t>Department of Energy Litigation Proceeds</t>
  </si>
  <si>
    <t>D. 17-05-013</t>
  </si>
  <si>
    <t>NDC</t>
  </si>
  <si>
    <t>ERRA</t>
  </si>
  <si>
    <t>D.22-02-002</t>
  </si>
  <si>
    <t>D.22-12-044</t>
  </si>
  <si>
    <t>Generation</t>
  </si>
  <si>
    <t>ERRA *</t>
  </si>
  <si>
    <t>Preliminary Statement  CP</t>
  </si>
  <si>
    <t>PABA/PUBA *</t>
  </si>
  <si>
    <t>VAMOMA *</t>
  </si>
  <si>
    <t>ERBBA *</t>
  </si>
  <si>
    <t>Preliminary Statement  DT</t>
  </si>
  <si>
    <t>ECRA</t>
  </si>
  <si>
    <t>Green Tariff Shared Renewables</t>
  </si>
  <si>
    <t>CTC</t>
  </si>
  <si>
    <t>CTC/MTCBA *</t>
  </si>
  <si>
    <t>Preliminary Statement  CQ</t>
  </si>
  <si>
    <t>Cost Allocation Mechanism</t>
  </si>
  <si>
    <t>NSGC</t>
  </si>
  <si>
    <t>Cost Allocation Mechanism/NSGBA *</t>
  </si>
  <si>
    <t>Preliminary Statement  FS</t>
  </si>
  <si>
    <t>WMCE Interim Rate Relief</t>
  </si>
  <si>
    <t>D.20-10-026</t>
  </si>
  <si>
    <t>2020 WMCE</t>
  </si>
  <si>
    <t>D.23-02-017</t>
  </si>
  <si>
    <t>Cost of Capital</t>
  </si>
  <si>
    <t xml:space="preserve">D.19-12-056 / D.20-05-053 / Advice 5887-E </t>
  </si>
  <si>
    <t>D.22-12-031</t>
  </si>
  <si>
    <t>Risk Transfer Balancing Account*</t>
  </si>
  <si>
    <t>D.20-12-005, AL 6210-E</t>
  </si>
  <si>
    <t>D.20-12-005, AL 6423-E</t>
  </si>
  <si>
    <t>D.20-12-005, AL 6423-E, AL 6867-E</t>
  </si>
  <si>
    <t>D.20-12-005, AL 6423-E, AL 6867-E, D.23-01-005</t>
  </si>
  <si>
    <t>Diablo Canyon Retirement</t>
  </si>
  <si>
    <t>D.18-01-022</t>
  </si>
  <si>
    <t>Nuclear Decommissioning (NDCTP)</t>
  </si>
  <si>
    <t>D.21-09-003</t>
  </si>
  <si>
    <t>Nuclear Decommissioning (NDCTP) *</t>
  </si>
  <si>
    <t>Preliminary Statement  DB</t>
  </si>
  <si>
    <t>Hazardous Substance Materials (HSM) *</t>
  </si>
  <si>
    <t>Preliminary Statement S</t>
  </si>
  <si>
    <t>NTBA *</t>
  </si>
  <si>
    <t>Preliminary Statement ET</t>
  </si>
  <si>
    <t>Wildfire Fund Charge (formerly known as DWR Bond)</t>
  </si>
  <si>
    <t>D.21-12-006</t>
  </si>
  <si>
    <t>DWR BC</t>
  </si>
  <si>
    <t>DWR -- Power Charge (PCCBA) *</t>
  </si>
  <si>
    <t>Preliminary Statement  DG</t>
  </si>
  <si>
    <t>DWR Franchise Fees</t>
  </si>
  <si>
    <t>CPUC Code 6350-6354</t>
  </si>
  <si>
    <t>IRPCMA*</t>
  </si>
  <si>
    <t>Electric Preliminary Statement Part HJ</t>
  </si>
  <si>
    <t>VMBA</t>
  </si>
  <si>
    <t>D. 20-12-005, AL 6357-E</t>
  </si>
  <si>
    <t>D. 20-12-005, AL 6661-E</t>
  </si>
  <si>
    <t>VMBA (Distribution - Wildfire)</t>
  </si>
  <si>
    <t>WMBA</t>
  </si>
  <si>
    <t>D. 20-12-005, AL 6357-E, AL 6390-E</t>
  </si>
  <si>
    <t>D. 20-12-005, D.21-06-030, D.22-08-004</t>
  </si>
  <si>
    <t>Accumulated Deferred Tax Adjustment</t>
  </si>
  <si>
    <t>D. 20-12-005, AL 6062-E, AL 6389-E</t>
  </si>
  <si>
    <t>AL 6513-E</t>
  </si>
  <si>
    <t>AB 1054 Securitization - FO 1</t>
  </si>
  <si>
    <t>D.21-06-030, AL 6251-E, AL 6390-E</t>
  </si>
  <si>
    <t>D.21-06-030, D.21-05-015</t>
  </si>
  <si>
    <t>D.21-06-030, D.21-05-015, AL 6819-E</t>
  </si>
  <si>
    <t>WHC</t>
  </si>
  <si>
    <t>AB 1054 Securitization - FO 2</t>
  </si>
  <si>
    <t>D.22-08-004, D.21-05-015</t>
  </si>
  <si>
    <t>D.22-08-004, D.21-05-015, AL 6820-E</t>
  </si>
  <si>
    <t>Emergency Reliability OIR</t>
  </si>
  <si>
    <t>D.21-03-056</t>
  </si>
  <si>
    <t>D.21-03-056, D.21-12-015</t>
  </si>
  <si>
    <t>Public Purpose Program</t>
  </si>
  <si>
    <t>Section 851 Application to Sell The SF General Office Complex</t>
  </si>
  <si>
    <t>D.21-08-027</t>
  </si>
  <si>
    <t>WEMA</t>
  </si>
  <si>
    <t>D.21-10-022, AL 6407-E</t>
  </si>
  <si>
    <t>Residential Uncollectibles Balancing Account (RUBA)*</t>
  </si>
  <si>
    <t>20-06-003, AL 6001-E</t>
  </si>
  <si>
    <t>D.20-06-003, AL 6001-E</t>
  </si>
  <si>
    <t>2018 CEMA</t>
  </si>
  <si>
    <t>D.22-03-011</t>
  </si>
  <si>
    <t>Excess Tax</t>
  </si>
  <si>
    <t>AL 4579-G/6513-E</t>
  </si>
  <si>
    <t>2022 WMCE IRR</t>
  </si>
  <si>
    <t>D.23-06-004</t>
  </si>
  <si>
    <t>2021 WMCE</t>
  </si>
  <si>
    <t>D.23-08-027</t>
  </si>
  <si>
    <t xml:space="preserve">   Subtotal Safety Affordability Reliability</t>
  </si>
  <si>
    <t>Public Policy Proceedings</t>
  </si>
  <si>
    <t>AB 32: Cap &amp; Trade/GHG (Electric Procurement)</t>
  </si>
  <si>
    <t>D. 20-12-038</t>
  </si>
  <si>
    <t>GHG Revenue</t>
  </si>
  <si>
    <t>N</t>
  </si>
  <si>
    <t>SGIP</t>
  </si>
  <si>
    <t>D.20-01-021, AL 5857-E</t>
  </si>
  <si>
    <t>California Hub for Energy Efficiency Financing (CHEEF)</t>
  </si>
  <si>
    <t>D.21-08-006, AL 5857-E</t>
  </si>
  <si>
    <t>CPUC Fee</t>
  </si>
  <si>
    <t>Res. M-4841</t>
  </si>
  <si>
    <t>EV Infrastructure Program</t>
  </si>
  <si>
    <t>D.18-01-024, D.18-05-040</t>
  </si>
  <si>
    <t>EV Infrastructure Program/TEBA *</t>
  </si>
  <si>
    <t>Preliminary Statement  HH</t>
  </si>
  <si>
    <t>Alternative Fuel Vehicle - SB 350 Application</t>
  </si>
  <si>
    <t>D.18-01-024, AL 5222-E</t>
  </si>
  <si>
    <t xml:space="preserve">CEEIA </t>
  </si>
  <si>
    <t>Preliminary Statement  P</t>
  </si>
  <si>
    <t>Residential Rate Reform Memorandum Account (RRRMA)</t>
  </si>
  <si>
    <t>D. 20-12-005</t>
  </si>
  <si>
    <t>D. 17-12-003</t>
  </si>
  <si>
    <t>D.22-12-009</t>
  </si>
  <si>
    <t>Integrated Demand Side Management (IDSM)</t>
  </si>
  <si>
    <t>D.14-10-046</t>
  </si>
  <si>
    <t>AL 6385-E-A</t>
  </si>
  <si>
    <t>FERABA *</t>
  </si>
  <si>
    <t>Preliminary Statement  DX</t>
  </si>
  <si>
    <t>DREBA (Incentives and Operations subaccounts) *</t>
  </si>
  <si>
    <t>Preliminary Statement  EC</t>
  </si>
  <si>
    <t>MHPBA *</t>
  </si>
  <si>
    <t>Preliminary Statement  GH</t>
  </si>
  <si>
    <t>MEBA *</t>
  </si>
  <si>
    <t>Preliminary Statement  GJ</t>
  </si>
  <si>
    <t>MGBA *</t>
  </si>
  <si>
    <t>Preliminary Statement  IT</t>
  </si>
  <si>
    <t>SGMA (Compressed Air Energy Storage) *</t>
  </si>
  <si>
    <t>Preliminary Statement  FD</t>
  </si>
  <si>
    <t>LCPERMA *</t>
  </si>
  <si>
    <t>Preliminary Statement  EZ</t>
  </si>
  <si>
    <t>PPPRAM *</t>
  </si>
  <si>
    <t>Preliminary Statement  DA</t>
  </si>
  <si>
    <t>CARE Administration</t>
  </si>
  <si>
    <t>D.21-06-015</t>
  </si>
  <si>
    <t>CARE Administration *</t>
  </si>
  <si>
    <t>Preliminary Statement  M</t>
  </si>
  <si>
    <t>EPIC (Electric Program Investment Charge)</t>
  </si>
  <si>
    <t>D.18-01-008, D.18-10-052, D.20-08-042</t>
  </si>
  <si>
    <t>D.20-08-042</t>
  </si>
  <si>
    <t>EPIC (Electric Program Investment Charge) *</t>
  </si>
  <si>
    <t>Preliminary Statement  FY</t>
  </si>
  <si>
    <t xml:space="preserve">ESA (Energy Savings Assistance) </t>
  </si>
  <si>
    <t>Energy Efficiency/PPPRAM</t>
  </si>
  <si>
    <t xml:space="preserve"> D.18-05-041</t>
  </si>
  <si>
    <t xml:space="preserve"> D.18-05-041, AL 4521-G-A/6385-E-A</t>
  </si>
  <si>
    <t xml:space="preserve"> D.18-05-041, D.21-05-031, AL 6385-E-A</t>
  </si>
  <si>
    <t>Energy Efficiency/PEERAM</t>
  </si>
  <si>
    <t>AL 5742-E, D. 18-05-041</t>
  </si>
  <si>
    <t>AL 5742-E, D. 18-05-041,  AL 4521-G-A/6385-E-A</t>
  </si>
  <si>
    <t>PEERAM *</t>
  </si>
  <si>
    <t>Preliminary Statement  EF</t>
  </si>
  <si>
    <t>Market Transformation Administrator</t>
  </si>
  <si>
    <t>D.1-12-021, AL 6747-E</t>
  </si>
  <si>
    <t>Demand Response Auction Mechanism</t>
  </si>
  <si>
    <t>D.19-07-009</t>
  </si>
  <si>
    <t>D.23-01-006</t>
  </si>
  <si>
    <t>EV Pilot for Schools and Parks</t>
  </si>
  <si>
    <t xml:space="preserve">D.19-11-017 </t>
  </si>
  <si>
    <t>D.19-11-017, AL 5698-E</t>
  </si>
  <si>
    <t>AB 841 School Energy Efficiency Stimulus Program</t>
  </si>
  <si>
    <t>D.21-01-004, AL 6070-E</t>
  </si>
  <si>
    <t>D.21-01-004, AL 6070-E, AL 4521-G-A/6385-E-A</t>
  </si>
  <si>
    <t>Tree Mortality</t>
  </si>
  <si>
    <t>Tree Mortality*</t>
  </si>
  <si>
    <t>BioMat</t>
  </si>
  <si>
    <t>BioMat*</t>
  </si>
  <si>
    <t>Non-Vintaged PCIA</t>
  </si>
  <si>
    <t>Non-Vintaged PCIA *</t>
  </si>
  <si>
    <t>DAC-GT</t>
  </si>
  <si>
    <t>D.22-02-002, AL 6308-E</t>
  </si>
  <si>
    <t>WNDRR *</t>
  </si>
  <si>
    <t>D.21-11-002</t>
  </si>
  <si>
    <t>Preliminary Statement  JH</t>
  </si>
  <si>
    <t>DWR Refund</t>
  </si>
  <si>
    <t>D.21-12-001</t>
  </si>
  <si>
    <t>FERC Energy Crisis Refund</t>
  </si>
  <si>
    <t>FERC Docket No. EL00-05-000</t>
  </si>
  <si>
    <t>Summer Reliability OIR</t>
  </si>
  <si>
    <t>D.21-12-011</t>
  </si>
  <si>
    <t>D.21-12-011, AL 6762-E</t>
  </si>
  <si>
    <t>D.21-12-011, AL 6934-E</t>
  </si>
  <si>
    <t xml:space="preserve">   Subtotal Public Policy </t>
  </si>
  <si>
    <t>Non-CPUC Jurisdictional Proceedings</t>
  </si>
  <si>
    <t>TO</t>
  </si>
  <si>
    <t>ER19-13-000</t>
  </si>
  <si>
    <t>ER22-2986-000</t>
  </si>
  <si>
    <t>Transmission</t>
  </si>
  <si>
    <t>TACBAA</t>
  </si>
  <si>
    <t>ER19-520-000</t>
  </si>
  <si>
    <t>ER23-595-000</t>
  </si>
  <si>
    <t>FERC BAs</t>
  </si>
  <si>
    <t>TRBAA</t>
  </si>
  <si>
    <t>ER21-2980-000</t>
  </si>
  <si>
    <t>RSBA</t>
  </si>
  <si>
    <t>EUCRA</t>
  </si>
  <si>
    <t xml:space="preserve">   Subtotal Non-CPUC Jurisidictional</t>
  </si>
  <si>
    <t>Total Authorized Revenue</t>
  </si>
  <si>
    <t>Notes:</t>
  </si>
  <si>
    <t>January 1, 2022 Rate Change (AL 6408-E-C) trued up the balancing accounts in the partial AET (excludes 2022 ERRA and other generation RRQs) and implemented various authorized RRQs.</t>
  </si>
  <si>
    <t>March 1, 2022 Rate Change (AL 6509-E) implemented the 2022 ERRA decision.</t>
  </si>
  <si>
    <t>June 1, 2022 Rate Change (AL 6603-E-A) implemented the 2020 GRC Phase 2 decision and various authorized RRQs.</t>
  </si>
  <si>
    <t>September 1, 2022 Rate Change (AL 6689-E) implemented the second tranche of SB 901 rate neutral securitization.</t>
  </si>
  <si>
    <t>January 1, 2023 Rate Change (AL 6805-E) trued up the balancing accounts in the AET and implemented various authorized RRQs.</t>
  </si>
  <si>
    <t>March 1, 2023 Rate Change (AL 6863-E-A) implemented the TACBAA, 2020 WMCE, 2023 GRC Wildfire Insurance, and Demand Response Auction Mechanism decisions.</t>
  </si>
  <si>
    <t>June 1, 2023 Rate Change (AL 6946-E) implemented revenue requirements related to Summer Reliability and RTBA and removed 2018 CEMA and the Tax Adjustment.</t>
  </si>
  <si>
    <t>July 1, 2023 Rate Change (AL 6968-E) implemented the 2022 WMCE Interim Rate Relief decision.</t>
  </si>
  <si>
    <t>Current Revenue Requirement ($000):</t>
  </si>
  <si>
    <t>Current Revenue Requirement Effective:</t>
  </si>
  <si>
    <t>Approved Application(s), Implemented Since Jan 1 or To Be Implemented</t>
  </si>
  <si>
    <t>Proceeding</t>
  </si>
  <si>
    <t>2023 Authorized Revenue Requirement ($000)</t>
  </si>
  <si>
    <t>Existing or New Item (if existing, use delta from prior for rate impact)</t>
  </si>
  <si>
    <t>Authorized</t>
  </si>
  <si>
    <t>Existing</t>
  </si>
  <si>
    <t>New</t>
  </si>
  <si>
    <t>Total</t>
  </si>
  <si>
    <t>Wildfire Mitigation Balancing Account (WMBA)</t>
  </si>
  <si>
    <t>Vegetation Management Balancing Account (VMBA)</t>
  </si>
  <si>
    <t>Vegetation Management Balancing Account (VMBA) (Distribution - Wildfire)</t>
  </si>
  <si>
    <t>Accumulated Deferred Income Taxes</t>
  </si>
  <si>
    <t>POR Securitization</t>
  </si>
  <si>
    <t>D.21-05-015, D.21-04-030</t>
  </si>
  <si>
    <t>DWR Bond Charge Refund</t>
  </si>
  <si>
    <r>
      <t xml:space="preserve">AB 32: Cap &amp; Trade/GHG </t>
    </r>
    <r>
      <rPr>
        <sz val="11"/>
        <color rgb="FF0070C0"/>
        <rFont val="Calibri"/>
        <family val="2"/>
      </rPr>
      <t>(ERRA Forecast)</t>
    </r>
  </si>
  <si>
    <r>
      <t>Tree Mortality</t>
    </r>
    <r>
      <rPr>
        <sz val="11"/>
        <color rgb="FF0070C0"/>
        <rFont val="Calibri"/>
        <family val="2"/>
      </rPr>
      <t xml:space="preserve"> (ERRA Forecast)</t>
    </r>
  </si>
  <si>
    <t>ESPI (CEEIA)</t>
  </si>
  <si>
    <t xml:space="preserve">Demand Response </t>
  </si>
  <si>
    <t>Alternative Fuel Vehicle - SB 350 Application (aka Transportation Electrification)</t>
  </si>
  <si>
    <t>ESA (Energy Savings Assistance)</t>
  </si>
  <si>
    <t>Residential Rate Reform Memorandum Account</t>
  </si>
  <si>
    <t>School Energy Efficiency Stimulus Program</t>
  </si>
  <si>
    <t>California Hub for EE Financing</t>
  </si>
  <si>
    <t>D.21-12-011, AL 6762-3</t>
  </si>
  <si>
    <t>Market Transformation Authority (MTA)</t>
  </si>
  <si>
    <t>Balancing Accounts</t>
  </si>
  <si>
    <t>AL 6505-E</t>
  </si>
  <si>
    <t>TO - Formula Rate</t>
  </si>
  <si>
    <t>Transmission Balancing Accounts</t>
  </si>
  <si>
    <t>Total Approved, Implemented Since Jan 1 or To Be Implemented</t>
  </si>
  <si>
    <t>Pending Application(s), Not Yet Approved</t>
  </si>
  <si>
    <t>Authorized + Pending</t>
  </si>
  <si>
    <t>Proceeding/Filing</t>
  </si>
  <si>
    <t>Basis of Revenue Requirement Forecast: Application Amended Application, Ammended Testimony, Proposed Settlement Agreement, Proposed Decision</t>
  </si>
  <si>
    <t>2023 Proposed Revenue Requirement ($000)</t>
  </si>
  <si>
    <t>Proposed Revenue Recovery Mechanism</t>
  </si>
  <si>
    <t>Change in Projected Authorized  Revenue Requirement ($000) for Rate Impact - Breakout by Year (if cell is shaded grey, rate impact is not presently determinable)</t>
  </si>
  <si>
    <t>Include in Impact</t>
  </si>
  <si>
    <t>Revised Testimony filed 11-13-2020</t>
  </si>
  <si>
    <t>Proposed Decision. Rev reqs grossed up with 2022 RF&amp;U (factor in cell B156)</t>
  </si>
  <si>
    <t>2022 WMCE</t>
  </si>
  <si>
    <t>A.22-12-009</t>
  </si>
  <si>
    <t>Application, Table 13-5</t>
  </si>
  <si>
    <t>2024 ERRA Forecast</t>
  </si>
  <si>
    <t>A.23-05-012</t>
  </si>
  <si>
    <t>2023 ERRA Trigger</t>
  </si>
  <si>
    <t>A.23-07-012</t>
  </si>
  <si>
    <t>Application, Table 2-1</t>
  </si>
  <si>
    <t>Wildfire Gas and Safety Costs</t>
  </si>
  <si>
    <t>A.23-06-008</t>
  </si>
  <si>
    <t>Application, Table 1</t>
  </si>
  <si>
    <t>Total Pending, Filed but not Approved</t>
  </si>
  <si>
    <t>2021 RF&amp;U</t>
  </si>
  <si>
    <t>2022 RF&amp;U</t>
  </si>
  <si>
    <t>Y</t>
  </si>
  <si>
    <t>F</t>
  </si>
  <si>
    <t>2021 WMCE (VMBA)</t>
  </si>
  <si>
    <t>A.21-09-008</t>
  </si>
  <si>
    <t>Application, Table 13-1</t>
  </si>
  <si>
    <t>Bundled small commercial average rate (A-1) if all pending revenue were granted in full (from Cost and Rate Tracker (CRT) as submitted by utility):</t>
  </si>
  <si>
    <t>Bundled small commercial average monthly bill corresponding to A-1 rate above for typical customer by NAICS (from CRT as submitted by utility):</t>
  </si>
  <si>
    <t>NAICS 531</t>
  </si>
  <si>
    <t>NAICS 621</t>
  </si>
  <si>
    <t>NAICS 722</t>
  </si>
  <si>
    <t>September 1, 2023 Rate Change (AL 7009-E) implemented 2021 WMCE decision.</t>
  </si>
  <si>
    <t>D.23-11-069, D.20-12-005, AL 6389-E</t>
  </si>
  <si>
    <t>2023 General Rate Case Late Implementation</t>
  </si>
  <si>
    <t>D.23-11-069</t>
  </si>
  <si>
    <t>ERRA Forecast</t>
  </si>
  <si>
    <t>Competition Transition Charge</t>
  </si>
  <si>
    <t>Wildfire Fund Charge</t>
  </si>
  <si>
    <t>D.21-12-006, D.23-11-090</t>
  </si>
  <si>
    <t>2023 General Rate Case Track 2</t>
  </si>
  <si>
    <t>Residential Uncollectibles Balancing Account</t>
  </si>
  <si>
    <t xml:space="preserve">AL 7066-E </t>
  </si>
  <si>
    <t>Risk Transfer Balancing Account</t>
  </si>
  <si>
    <t>D.20-12-005, AL 7066-E</t>
  </si>
  <si>
    <t>AL 6505-E / AL 7066-E</t>
  </si>
  <si>
    <t>D.23-09-006</t>
  </si>
  <si>
    <t>Supplemental Fall Update, Table 18-1</t>
  </si>
  <si>
    <t>Supplemental Fall Update, Testimony</t>
  </si>
  <si>
    <t>2023 WMCE</t>
  </si>
  <si>
    <t>A.23-12-001</t>
  </si>
  <si>
    <t>Motion for Interim Rates, page 2</t>
  </si>
  <si>
    <t>2023 Cost of Capital</t>
  </si>
  <si>
    <t>AL4813-G/7046-E</t>
  </si>
  <si>
    <t>AL4813-G/7046-E, page 3</t>
  </si>
  <si>
    <t>AB 1054 Securitization - FO 3</t>
  </si>
  <si>
    <t>A.23-08-009</t>
  </si>
  <si>
    <t>Application, Attachment 3.3</t>
  </si>
  <si>
    <t>Energy Efficiency</t>
  </si>
  <si>
    <t>AL 7047-E</t>
  </si>
  <si>
    <t>Res M-4870</t>
  </si>
  <si>
    <t>TO21 Rate Year 2024</t>
  </si>
  <si>
    <t>ER23-2986-000</t>
  </si>
  <si>
    <t>Formula Rate Model, Tab 29</t>
  </si>
  <si>
    <t>Reporting Date: December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</si>
</sst>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&quot;$&quot;#,##0.00"/>
    <numFmt numFmtId="167" formatCode="mm/dd/yy;@"/>
    <numFmt numFmtId="168" formatCode="_(&quot;$&quot;* #,##0_);_(&quot;$&quot;* \(#,##0\);_(&quot;$&quot;* &quot;-&quot;??_);_(@_)"/>
    <numFmt numFmtId="169" formatCode="0.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1"/>
      <color rgb="FF3333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</font>
    <font>
      <u val="singleAccounting"/>
      <sz val="11"/>
      <color theme="1"/>
      <name val="Calibri"/>
      <family val="2"/>
      <scheme val="minor"/>
    </font>
    <font>
      <u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6" fontId="0" fillId="0" borderId="1" xfId="0" quotePrefix="1" applyNumberFormat="1" applyBorder="1" applyAlignment="1">
      <alignment horizontal="center"/>
    </xf>
    <xf numFmtId="0" fontId="0" fillId="0" borderId="0" xfId="0" applyAlignment="1">
      <alignment vertical="center"/>
    </xf>
    <xf numFmtId="164" fontId="0" fillId="0" borderId="0" xfId="1" quotePrefix="1" applyNumberFormat="1" applyFont="1" applyBorder="1" applyAlignment="1">
      <alignment horizontal="right"/>
    </xf>
    <xf numFmtId="0" fontId="0" fillId="0" borderId="0" xfId="0" applyAlignment="1">
      <alignment horizontal="right" vertical="center"/>
    </xf>
    <xf numFmtId="164" fontId="0" fillId="0" borderId="0" xfId="1" applyNumberFormat="1" applyFont="1"/>
    <xf numFmtId="0" fontId="0" fillId="2" borderId="0" xfId="0" applyFill="1" applyAlignment="1">
      <alignment horizontal="right" vertical="center"/>
    </xf>
    <xf numFmtId="0" fontId="0" fillId="2" borderId="0" xfId="0" applyFill="1"/>
    <xf numFmtId="5" fontId="0" fillId="0" borderId="0" xfId="0" applyNumberFormat="1"/>
    <xf numFmtId="164" fontId="0" fillId="0" borderId="0" xfId="1" applyNumberFormat="1" applyFont="1" applyFill="1"/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5" fontId="4" fillId="0" borderId="0" xfId="0" applyNumberFormat="1" applyFont="1"/>
    <xf numFmtId="5" fontId="2" fillId="0" borderId="0" xfId="0" applyNumberFormat="1" applyFont="1"/>
    <xf numFmtId="0" fontId="2" fillId="0" borderId="0" xfId="0" applyFont="1"/>
    <xf numFmtId="0" fontId="0" fillId="0" borderId="1" xfId="0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 applyAlignment="1">
      <alignment horizontal="left"/>
    </xf>
    <xf numFmtId="167" fontId="0" fillId="0" borderId="0" xfId="0" applyNumberFormat="1"/>
    <xf numFmtId="167" fontId="4" fillId="0" borderId="0" xfId="0" applyNumberFormat="1" applyFont="1"/>
    <xf numFmtId="0" fontId="4" fillId="0" borderId="0" xfId="0" applyFont="1"/>
    <xf numFmtId="0" fontId="3" fillId="0" borderId="0" xfId="0" applyFont="1"/>
    <xf numFmtId="49" fontId="0" fillId="0" borderId="0" xfId="0" applyNumberFormat="1"/>
    <xf numFmtId="49" fontId="4" fillId="0" borderId="0" xfId="0" applyNumberFormat="1" applyFont="1"/>
    <xf numFmtId="0" fontId="0" fillId="0" borderId="1" xfId="0" applyBorder="1"/>
    <xf numFmtId="0" fontId="4" fillId="0" borderId="1" xfId="0" applyFont="1" applyBorder="1"/>
    <xf numFmtId="164" fontId="0" fillId="0" borderId="0" xfId="0" applyNumberFormat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41" fontId="0" fillId="0" borderId="0" xfId="0" applyNumberFormat="1"/>
    <xf numFmtId="41" fontId="4" fillId="0" borderId="0" xfId="1" applyNumberFormat="1" applyFont="1" applyFill="1"/>
    <xf numFmtId="41" fontId="4" fillId="0" borderId="0" xfId="0" applyNumberFormat="1" applyFont="1"/>
    <xf numFmtId="168" fontId="0" fillId="0" borderId="0" xfId="0" applyNumberFormat="1"/>
    <xf numFmtId="41" fontId="0" fillId="0" borderId="0" xfId="1" applyNumberFormat="1" applyFont="1" applyFill="1"/>
    <xf numFmtId="41" fontId="5" fillId="0" borderId="0" xfId="0" applyNumberFormat="1" applyFont="1"/>
    <xf numFmtId="0" fontId="4" fillId="0" borderId="0" xfId="3" applyFont="1" applyAlignment="1">
      <alignment horizontal="left"/>
    </xf>
    <xf numFmtId="37" fontId="0" fillId="0" borderId="0" xfId="0" applyNumberFormat="1"/>
    <xf numFmtId="41" fontId="3" fillId="0" borderId="0" xfId="0" applyNumberFormat="1" applyFont="1"/>
    <xf numFmtId="41" fontId="3" fillId="0" borderId="6" xfId="0" applyNumberFormat="1" applyFont="1" applyBorder="1"/>
    <xf numFmtId="41" fontId="5" fillId="0" borderId="6" xfId="0" applyNumberFormat="1" applyFont="1" applyBorder="1"/>
    <xf numFmtId="3" fontId="0" fillId="0" borderId="0" xfId="0" applyNumberFormat="1"/>
    <xf numFmtId="3" fontId="4" fillId="0" borderId="0" xfId="0" applyNumberFormat="1" applyFont="1"/>
    <xf numFmtId="3" fontId="3" fillId="0" borderId="0" xfId="0" applyNumberFormat="1" applyFont="1" applyAlignment="1">
      <alignment horizontal="left"/>
    </xf>
    <xf numFmtId="0" fontId="0" fillId="0" borderId="4" xfId="0" applyBorder="1"/>
    <xf numFmtId="0" fontId="0" fillId="0" borderId="4" xfId="0" applyBorder="1" applyAlignment="1">
      <alignment wrapText="1"/>
    </xf>
    <xf numFmtId="0" fontId="4" fillId="0" borderId="4" xfId="0" applyFont="1" applyBorder="1" applyAlignment="1">
      <alignment wrapText="1"/>
    </xf>
    <xf numFmtId="0" fontId="10" fillId="0" borderId="0" xfId="0" applyFont="1"/>
    <xf numFmtId="164" fontId="4" fillId="0" borderId="0" xfId="0" applyNumberFormat="1" applyFont="1"/>
    <xf numFmtId="43" fontId="0" fillId="0" borderId="0" xfId="1" applyFont="1" applyFill="1"/>
    <xf numFmtId="164" fontId="11" fillId="0" borderId="0" xfId="1" applyNumberFormat="1" applyFont="1" applyFill="1"/>
    <xf numFmtId="37" fontId="0" fillId="0" borderId="0" xfId="2" applyNumberFormat="1" applyFont="1" applyFill="1"/>
    <xf numFmtId="164" fontId="4" fillId="0" borderId="0" xfId="1" applyNumberFormat="1" applyFont="1" applyFill="1"/>
    <xf numFmtId="41" fontId="0" fillId="0" borderId="0" xfId="0" applyNumberFormat="1" applyAlignment="1">
      <alignment horizontal="center"/>
    </xf>
    <xf numFmtId="168" fontId="0" fillId="0" borderId="0" xfId="2" applyNumberFormat="1" applyFont="1" applyFill="1"/>
    <xf numFmtId="41" fontId="0" fillId="0" borderId="0" xfId="1" applyNumberFormat="1" applyFont="1" applyFill="1" applyBorder="1"/>
    <xf numFmtId="164" fontId="0" fillId="0" borderId="0" xfId="1" applyNumberFormat="1" applyFont="1" applyFill="1" applyBorder="1"/>
    <xf numFmtId="168" fontId="4" fillId="0" borderId="0" xfId="2" applyNumberFormat="1" applyFont="1" applyFill="1"/>
    <xf numFmtId="5" fontId="5" fillId="0" borderId="0" xfId="0" applyNumberFormat="1" applyFont="1"/>
    <xf numFmtId="168" fontId="0" fillId="0" borderId="0" xfId="2" applyNumberFormat="1" applyFont="1" applyFill="1" applyAlignment="1">
      <alignment horizontal="center"/>
    </xf>
    <xf numFmtId="3" fontId="5" fillId="0" borderId="6" xfId="0" applyNumberFormat="1" applyFont="1" applyBorder="1"/>
    <xf numFmtId="3" fontId="3" fillId="0" borderId="6" xfId="0" applyNumberFormat="1" applyFont="1" applyBorder="1"/>
    <xf numFmtId="164" fontId="3" fillId="0" borderId="6" xfId="1" applyNumberFormat="1" applyFont="1" applyFill="1" applyBorder="1"/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wrapText="1"/>
    </xf>
    <xf numFmtId="41" fontId="13" fillId="0" borderId="0" xfId="1" applyNumberFormat="1" applyFont="1" applyFill="1" applyBorder="1"/>
    <xf numFmtId="3" fontId="0" fillId="0" borderId="0" xfId="0" applyNumberFormat="1" applyAlignment="1">
      <alignment horizontal="center"/>
    </xf>
    <xf numFmtId="43" fontId="0" fillId="0" borderId="0" xfId="0" applyNumberFormat="1"/>
    <xf numFmtId="3" fontId="3" fillId="0" borderId="0" xfId="0" applyNumberFormat="1" applyFont="1"/>
    <xf numFmtId="169" fontId="6" fillId="0" borderId="0" xfId="4" applyNumberFormat="1"/>
    <xf numFmtId="0" fontId="6" fillId="0" borderId="0" xfId="5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left"/>
    </xf>
    <xf numFmtId="5" fontId="0" fillId="3" borderId="0" xfId="0" applyNumberFormat="1" applyFill="1"/>
    <xf numFmtId="0" fontId="0" fillId="3" borderId="0" xfId="0" applyFill="1"/>
    <xf numFmtId="168" fontId="0" fillId="2" borderId="0" xfId="2" applyNumberFormat="1" applyFont="1" applyFill="1"/>
    <xf numFmtId="168" fontId="0" fillId="0" borderId="0" xfId="2" applyNumberFormat="1" applyFont="1"/>
    <xf numFmtId="168" fontId="0" fillId="3" borderId="0" xfId="2" applyNumberFormat="1" applyFont="1" applyFill="1"/>
    <xf numFmtId="0" fontId="14" fillId="0" borderId="0" xfId="3" applyFont="1" applyAlignment="1">
      <alignment horizontal="right"/>
    </xf>
    <xf numFmtId="41" fontId="2" fillId="0" borderId="0" xfId="1" applyNumberFormat="1" applyFont="1" applyFill="1"/>
    <xf numFmtId="1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 wrapText="1"/>
    </xf>
  </cellXfs>
  <cellStyles count="6">
    <cellStyle name="Comma" xfId="1" builtinId="3"/>
    <cellStyle name="Currency" xfId="2" builtinId="4"/>
    <cellStyle name="Normal" xfId="0" builtinId="0"/>
    <cellStyle name="Normal 2" xfId="3" xr:uid="{97BE9B46-4D0E-4CF1-9E92-AE485C6F0A79}"/>
    <cellStyle name="Normal 2 10 10" xfId="5" xr:uid="{6B556AC5-6079-4615-99EC-2F9D92E37E3F}"/>
    <cellStyle name="Normal 2 2 3" xfId="4" xr:uid="{B8C44D41-9416-4CEB-8B53-6F9BF747427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%20E-CREDIT%20Filing/E-CREDI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zm1.PGE/Local%20Settings/Temporary%20Internet%20Files/OLK84/RRQ_Input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anning\Monthly%20Risk%20Reporting\2003-10-31\Dispatch%20Results\PGE%201%20Re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CLOSING%20DOCUMENTS/2009%20Spreadsheets/2009%20CLOSINGS/MBA/12%20-%20December/Adjustments/MBA%20Model%202009v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2013ResourceAdequacyPlan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%20Compliance\RA%20Compliance%20Filings\2012%20Month-Ahead%20RA%20Compliance%20Filing\2012-08%20MA%20August%202012\CONFIDENTIAL%20-%20SCE%20RA%20Filing%20Month%20Ahead%20(August%202012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59210/2014-02_Batch_2013NetQualifyingCapacityRequestForm_updated_c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WINDOWS/TEMP/97RECBA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2nwas01\vol1\CapRec&amp;PropVal\TAX%20GROUP\TAX%20BUDGETS\2003%20TAX%20DEPR%20BUDGET\ASSET%20REV%20GL%201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windows/TEMP/Model%20Supporting%20November%205%202001%20Rev%20Req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pliance\Monthly%20Energy%20Contracts%20Report\2014-08-August\Archive\SCE_RPS_Database_Monthly_Data_Submittal_File_2014-08-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60yyy/2014-02_Batch_2013NetQualifyingCapacityRequestForm_updated_cm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8E/2005/0305/CP_03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ad/Documents/2017%20ERRA%20Forecast/CRS%20Working%20Fil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ifiapp612\iso\Manage%20Reliability%20Requirements\ZNQC\2014\NQC%20Requests\57913\NQC%20-%20January%202014%20Batch%20(cm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alation Rates"/>
      <sheetName val="2016 Rates"/>
      <sheetName val="2017 Rates"/>
      <sheetName val="2018 Rates"/>
    </sheetNames>
    <sheetDataSet>
      <sheetData sheetId="0">
        <row r="4">
          <cell r="B4">
            <v>2.7900000000000001E-2</v>
          </cell>
        </row>
        <row r="6">
          <cell r="B6">
            <v>2.4E-2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"/>
      <sheetName val="Table 2"/>
      <sheetName val="FERC Jurisdictional "/>
      <sheetName val="AET WP"/>
    </sheetNames>
    <sheetDataSet>
      <sheetData sheetId="0" refreshError="1"/>
      <sheetData sheetId="1" refreshError="1">
        <row r="115">
          <cell r="B115">
            <v>-7020171.7268641442</v>
          </cell>
        </row>
        <row r="121">
          <cell r="B121">
            <v>35584392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Output"/>
      <sheetName val="Contract Summary"/>
      <sheetName val="Summary Data"/>
      <sheetName val="Offer Value - Monthly Data"/>
      <sheetName val="Offer Value - Quarterly Data"/>
      <sheetName val="Offer Value - Annual Data"/>
      <sheetName val="NOTES"/>
      <sheetName val="Summary"/>
      <sheetName val="PGE 1 Ref"/>
    </sheetNames>
    <sheetDataSet>
      <sheetData sheetId="0">
        <row r="15">
          <cell r="F15">
            <v>37712</v>
          </cell>
        </row>
        <row r="16">
          <cell r="F16">
            <v>39447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have BA Summary (INPUT SHEET)"/>
      <sheetName val="MBA"/>
      <sheetName val="DATABASE"/>
      <sheetName val="Net Plant"/>
      <sheetName val="Deferred Taxes - BA"/>
      <sheetName val="Rate Base - BA Jan 09"/>
      <sheetName val="O&amp;M rec'd"/>
      <sheetName val="Revised Def Taxes"/>
      <sheetName val="M&amp;S"/>
      <sheetName val="PROP TAX"/>
      <sheetName val="MACRO1.XLM"/>
      <sheetName val="Notes"/>
    </sheetNames>
    <sheetDataSet>
      <sheetData sheetId="0" refreshError="1"/>
      <sheetData sheetId="1" refreshError="1"/>
      <sheetData sheetId="2">
        <row r="2">
          <cell r="B2" t="str">
            <v>SOUTHERN CALIFORNIA EDISON COMPANY</v>
          </cell>
        </row>
      </sheetData>
      <sheetData sheetId="3">
        <row r="1">
          <cell r="A1" t="str">
            <v>Line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Record1 (c)</v>
          </cell>
        </row>
        <row r="17">
          <cell r="A17" t="str">
            <v>Record2 (s)</v>
          </cell>
        </row>
      </sheetData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 Info"/>
      <sheetName val="RA Capacity"/>
      <sheetName val="Lists"/>
      <sheetName val="Sheet1"/>
      <sheetName val="Other"/>
      <sheetName val="Resources"/>
      <sheetName val="Flexible RA Capacity"/>
      <sheetName val="PRM For Annual RA"/>
    </sheetNames>
    <sheetDataSet>
      <sheetData sheetId="0"/>
      <sheetData sheetId="1"/>
      <sheetData sheetId="2">
        <row r="6">
          <cell r="A6" t="str">
            <v>D</v>
          </cell>
        </row>
        <row r="7">
          <cell r="A7" t="str">
            <v>S</v>
          </cell>
        </row>
        <row r="8">
          <cell r="A8" t="str">
            <v>N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ification"/>
      <sheetName val="Instructions"/>
      <sheetName val="LSE Allocations"/>
      <sheetName val="ID and Local Area"/>
      <sheetName val="Summary Year Ahead"/>
      <sheetName val="Summary Month Ahead"/>
      <sheetName val="I_Phys_Res_Import_RA_Res"/>
      <sheetName val="II_DWR_Contracts"/>
      <sheetName val="III_Construc"/>
      <sheetName val="Demand Response"/>
      <sheetName val="Sheet1"/>
      <sheetName val="Sheet2"/>
      <sheetName val="Sheet3"/>
    </sheetNames>
    <sheetDataSet>
      <sheetData sheetId="0"/>
      <sheetData sheetId="1"/>
      <sheetData sheetId="2"/>
      <sheetData sheetId="3">
        <row r="4">
          <cell r="A4" t="str">
            <v>ADLIN_1_UNITS</v>
          </cell>
        </row>
        <row r="5">
          <cell r="A5" t="str">
            <v>AGRICO_6_PL3N5</v>
          </cell>
        </row>
        <row r="6">
          <cell r="A6" t="str">
            <v>AGRICO_7_UNIT</v>
          </cell>
        </row>
        <row r="7">
          <cell r="A7" t="str">
            <v>ALAMIT_7_UNIT 1</v>
          </cell>
        </row>
        <row r="8">
          <cell r="A8" t="str">
            <v>ALAMIT_7_UNIT 2</v>
          </cell>
        </row>
        <row r="9">
          <cell r="A9" t="str">
            <v>ALAMIT_7_UNIT 3</v>
          </cell>
        </row>
        <row r="10">
          <cell r="A10" t="str">
            <v>ALAMIT_7_UNIT 4</v>
          </cell>
        </row>
        <row r="11">
          <cell r="A11" t="str">
            <v>ALAMIT_7_UNIT 5</v>
          </cell>
        </row>
        <row r="12">
          <cell r="A12" t="str">
            <v>ALAMIT_7_UNIT 6</v>
          </cell>
        </row>
        <row r="13">
          <cell r="A13" t="str">
            <v>ALAMO_6_UNIT</v>
          </cell>
        </row>
        <row r="14">
          <cell r="A14" t="str">
            <v>ALMEGT_1_UNIT 1</v>
          </cell>
        </row>
        <row r="15">
          <cell r="A15" t="str">
            <v>ALMEGT_1_UNIT 2</v>
          </cell>
        </row>
        <row r="16">
          <cell r="A16" t="str">
            <v>ALTA4A_2_CPCW1</v>
          </cell>
        </row>
        <row r="17">
          <cell r="A17" t="str">
            <v>ALTA4B_2_CPCW2</v>
          </cell>
        </row>
        <row r="18">
          <cell r="A18" t="str">
            <v>ALTA4B_2_CPCW3</v>
          </cell>
        </row>
        <row r="19">
          <cell r="A19" t="str">
            <v>ALTA3A_2_CPCE4</v>
          </cell>
        </row>
        <row r="20">
          <cell r="A20" t="str">
            <v>ALTA3A_2_CPCE5</v>
          </cell>
        </row>
        <row r="21">
          <cell r="A21" t="str">
            <v>ALTMID_2_UNIT 1</v>
          </cell>
        </row>
        <row r="22">
          <cell r="A22" t="str">
            <v>ANAHM_2_CANYN3</v>
          </cell>
        </row>
        <row r="23">
          <cell r="A23" t="str">
            <v>ANAHM_2_CANYN4</v>
          </cell>
        </row>
        <row r="24">
          <cell r="A24" t="str">
            <v>ANAHM_7_CT</v>
          </cell>
        </row>
        <row r="25">
          <cell r="A25" t="str">
            <v>ANTLPE_2_QF</v>
          </cell>
        </row>
        <row r="26">
          <cell r="A26" t="str">
            <v>ARCOGN_2_UNITS</v>
          </cell>
        </row>
        <row r="27">
          <cell r="A27" t="str">
            <v>BALCHS_7_UNIT 1</v>
          </cell>
        </row>
        <row r="28">
          <cell r="A28" t="str">
            <v>BALCHS_7_UNIT 2</v>
          </cell>
        </row>
        <row r="29">
          <cell r="A29" t="str">
            <v>BALCHS_7_UNIT 3</v>
          </cell>
        </row>
        <row r="30">
          <cell r="A30" t="str">
            <v>BANKPP_2_NSPIN</v>
          </cell>
        </row>
        <row r="31">
          <cell r="A31" t="str">
            <v>BARRE_2_QF</v>
          </cell>
        </row>
        <row r="32">
          <cell r="A32" t="str">
            <v>BARRE_6_PEAKER</v>
          </cell>
        </row>
        <row r="33">
          <cell r="A33" t="str">
            <v>BASICE_2_UNITS</v>
          </cell>
        </row>
        <row r="34">
          <cell r="A34" t="str">
            <v>BDGRCK_1_UNITS</v>
          </cell>
        </row>
        <row r="35">
          <cell r="A35" t="str">
            <v>BEARCN_2_UNITS</v>
          </cell>
        </row>
        <row r="36">
          <cell r="A36" t="str">
            <v>BEARDS_7_UNIT 1</v>
          </cell>
        </row>
        <row r="37">
          <cell r="A37" t="str">
            <v>BEARMT_1_UNIT</v>
          </cell>
        </row>
        <row r="38">
          <cell r="A38" t="str">
            <v>BELDEN_7_UNIT 1</v>
          </cell>
        </row>
        <row r="39">
          <cell r="A39" t="str">
            <v>BIGCRK_2_EXESWD</v>
          </cell>
        </row>
        <row r="40">
          <cell r="A40" t="str">
            <v>BIOMAS_1_UNIT 1</v>
          </cell>
        </row>
        <row r="41">
          <cell r="A41" t="str">
            <v>BISHOP_1_ALAMO</v>
          </cell>
        </row>
        <row r="42">
          <cell r="A42" t="str">
            <v>BISHOP_1_UNITS</v>
          </cell>
        </row>
        <row r="43">
          <cell r="A43" t="str">
            <v>BLACK_7_UNIT 1</v>
          </cell>
        </row>
        <row r="44">
          <cell r="A44" t="str">
            <v>BLACK_7_UNIT 2</v>
          </cell>
        </row>
        <row r="45">
          <cell r="A45" t="str">
            <v>BLCKBT_2_STONEY</v>
          </cell>
        </row>
        <row r="46">
          <cell r="A46" t="str">
            <v>BLHVN_7_MENLOP</v>
          </cell>
        </row>
        <row r="47">
          <cell r="A47" t="str">
            <v>BLM_2_UNITS</v>
          </cell>
        </row>
        <row r="48">
          <cell r="A48" t="str">
            <v>BLULKE_6_BLUELK</v>
          </cell>
        </row>
        <row r="49">
          <cell r="A49" t="str">
            <v>BLYTHE_1_SOLAR1</v>
          </cell>
        </row>
        <row r="50">
          <cell r="A50" t="str">
            <v>BNNIEN_7_ALTAPH</v>
          </cell>
        </row>
        <row r="51">
          <cell r="A51" t="str">
            <v>BOGUE_1_UNITA1</v>
          </cell>
        </row>
        <row r="52">
          <cell r="A52" t="str">
            <v>BORDEN_2_QF</v>
          </cell>
        </row>
        <row r="53">
          <cell r="A53" t="str">
            <v>BORDER_6_UNITA1</v>
          </cell>
        </row>
        <row r="54">
          <cell r="A54" t="str">
            <v>BOWMN_6_UNIT</v>
          </cell>
        </row>
        <row r="55">
          <cell r="A55" t="str">
            <v>BRDGVL_7_BAKER</v>
          </cell>
        </row>
        <row r="56">
          <cell r="A56" t="str">
            <v>BRDSLD_2_HIWIND</v>
          </cell>
        </row>
        <row r="57">
          <cell r="A57" t="str">
            <v>BRDSLD_2_MTZUMA</v>
          </cell>
        </row>
        <row r="58">
          <cell r="A58" t="str">
            <v>BRDSLD_2_SHILO1</v>
          </cell>
        </row>
        <row r="59">
          <cell r="A59" t="str">
            <v>BRDSLD_2_SHILO2</v>
          </cell>
        </row>
        <row r="60">
          <cell r="A60" t="str">
            <v>BRDWAY_7_UNIT 3</v>
          </cell>
        </row>
        <row r="61">
          <cell r="A61" t="str">
            <v>BUCKBL_2_PL1X3</v>
          </cell>
        </row>
        <row r="62">
          <cell r="A62" t="str">
            <v>BUCKCK_7_OAKFLT</v>
          </cell>
        </row>
        <row r="63">
          <cell r="A63" t="str">
            <v>BUCKCK_7_PL1X2</v>
          </cell>
        </row>
        <row r="64">
          <cell r="A64" t="str">
            <v>BUCKWD_7_WINTCV</v>
          </cell>
        </row>
        <row r="65">
          <cell r="A65" t="str">
            <v>BULLRD_7_SAGNES</v>
          </cell>
        </row>
        <row r="66">
          <cell r="A66" t="str">
            <v>BURNYF_2_UNIT 1</v>
          </cell>
        </row>
        <row r="67">
          <cell r="A67" t="str">
            <v>BUTTVL_7_UNIT 1</v>
          </cell>
        </row>
        <row r="68">
          <cell r="A68" t="str">
            <v>CABZON_1_WINDA1</v>
          </cell>
        </row>
        <row r="69">
          <cell r="A69" t="str">
            <v>CALGEN_1_UNITS</v>
          </cell>
        </row>
        <row r="70">
          <cell r="A70" t="str">
            <v>CALPIN_1_AGNEW</v>
          </cell>
        </row>
        <row r="71">
          <cell r="A71" t="str">
            <v>CAPMAD_1_UNIT 1</v>
          </cell>
        </row>
        <row r="72">
          <cell r="A72" t="str">
            <v>CARBOU_7_PL2X3</v>
          </cell>
        </row>
        <row r="73">
          <cell r="A73" t="str">
            <v>CARBOU_7_PL4X5</v>
          </cell>
        </row>
        <row r="74">
          <cell r="A74" t="str">
            <v>CARBOU_7_UNIT 1</v>
          </cell>
        </row>
        <row r="75">
          <cell r="A75" t="str">
            <v>CARDCG_1_UNITS</v>
          </cell>
        </row>
        <row r="76">
          <cell r="A76" t="str">
            <v>CBRLLO_6_PLSTP1</v>
          </cell>
        </row>
        <row r="77">
          <cell r="A77" t="str">
            <v>CCRITA_7_RPPCHF</v>
          </cell>
        </row>
        <row r="78">
          <cell r="A78" t="str">
            <v>CDWR07_2_GEN</v>
          </cell>
        </row>
        <row r="79">
          <cell r="A79" t="str">
            <v>CEDRCK_6_UNIT</v>
          </cell>
        </row>
        <row r="80">
          <cell r="A80" t="str">
            <v>CENTER_2_QF</v>
          </cell>
        </row>
        <row r="81">
          <cell r="A81" t="str">
            <v>CENTER_2_RHONDO</v>
          </cell>
        </row>
        <row r="82">
          <cell r="A82" t="str">
            <v>CENTER_6_PEAKER</v>
          </cell>
        </row>
        <row r="83">
          <cell r="A83" t="str">
            <v>CENTRY_6_PL1X4</v>
          </cell>
        </row>
        <row r="84">
          <cell r="A84" t="str">
            <v>CHALK_1_UNIT</v>
          </cell>
        </row>
        <row r="85">
          <cell r="A85" t="str">
            <v>CHEVCD_6_UNIT</v>
          </cell>
        </row>
        <row r="86">
          <cell r="A86" t="str">
            <v>CHEVCO_6_UNIT 1</v>
          </cell>
        </row>
        <row r="87">
          <cell r="A87" t="str">
            <v>CHEVCO_6_UNIT 2</v>
          </cell>
        </row>
        <row r="88">
          <cell r="A88" t="str">
            <v>CHEVCY_1_UNIT</v>
          </cell>
        </row>
        <row r="89">
          <cell r="A89" t="str">
            <v>CHEVMN_2_UNITS</v>
          </cell>
        </row>
        <row r="90">
          <cell r="A90" t="str">
            <v>CHICPK_7_UNIT 1</v>
          </cell>
        </row>
        <row r="91">
          <cell r="A91" t="str">
            <v>CHILLS_1_SYCENG</v>
          </cell>
        </row>
        <row r="92">
          <cell r="A92" t="str">
            <v>CHILLS_7_UNITA1</v>
          </cell>
        </row>
        <row r="93">
          <cell r="A93" t="str">
            <v>CHINO_2_QF</v>
          </cell>
        </row>
        <row r="94">
          <cell r="A94" t="str">
            <v>CHINO_2_SOLAR</v>
          </cell>
        </row>
        <row r="95">
          <cell r="A95" t="str">
            <v>CHINO_6_CIMGEN</v>
          </cell>
        </row>
        <row r="96">
          <cell r="A96" t="str">
            <v>CHINO_6_SMPPAP</v>
          </cell>
        </row>
        <row r="97">
          <cell r="A97" t="str">
            <v>CHINO_7_MILIKN</v>
          </cell>
        </row>
        <row r="98">
          <cell r="A98" t="str">
            <v>CHWCHL_1_BIOMAS</v>
          </cell>
        </row>
        <row r="99">
          <cell r="A99" t="str">
            <v>CHWCHL_1_UNIT</v>
          </cell>
        </row>
        <row r="100">
          <cell r="A100" t="str">
            <v>CLOVER_2_UNIT</v>
          </cell>
        </row>
        <row r="101">
          <cell r="A101" t="str">
            <v>CLRKRD_6_COALCN</v>
          </cell>
        </row>
        <row r="102">
          <cell r="A102" t="str">
            <v>CLRKRD_6_LIMESD</v>
          </cell>
        </row>
        <row r="103">
          <cell r="A103" t="str">
            <v>CLRMTK_1_QF</v>
          </cell>
        </row>
        <row r="104">
          <cell r="A104" t="str">
            <v>CNTRVL_6_UNIT</v>
          </cell>
        </row>
        <row r="105">
          <cell r="A105" t="str">
            <v>COCOPP_7_UNIT 6</v>
          </cell>
        </row>
        <row r="106">
          <cell r="A106" t="str">
            <v>COCOPP_7_UNIT 7</v>
          </cell>
        </row>
        <row r="107">
          <cell r="A107" t="str">
            <v>COLEMN_2_UNIT</v>
          </cell>
        </row>
        <row r="108">
          <cell r="A108" t="str">
            <v>COLGA1_6_SHELLW</v>
          </cell>
        </row>
        <row r="109">
          <cell r="A109" t="str">
            <v>COLGAT_7_UNIT 1</v>
          </cell>
        </row>
        <row r="110">
          <cell r="A110" t="str">
            <v>COLGAT_7_UNIT 2</v>
          </cell>
        </row>
        <row r="111">
          <cell r="A111" t="str">
            <v>COLPIN_6_COLLNS</v>
          </cell>
        </row>
        <row r="112">
          <cell r="A112" t="str">
            <v>COLTON_6_AGUAM1</v>
          </cell>
        </row>
        <row r="113">
          <cell r="A113" t="str">
            <v>COLUSA_2_PL1X3</v>
          </cell>
        </row>
        <row r="114">
          <cell r="A114" t="str">
            <v>COLVIL_7_PL1X2</v>
          </cell>
        </row>
        <row r="115">
          <cell r="A115" t="str">
            <v>CONTAN_1_UNIT</v>
          </cell>
        </row>
        <row r="116">
          <cell r="A116" t="str">
            <v>CONTRL_1_LUNDY</v>
          </cell>
        </row>
        <row r="117">
          <cell r="A117" t="str">
            <v>CONTRL_1_OXBOW</v>
          </cell>
        </row>
        <row r="118">
          <cell r="A118" t="str">
            <v>CONTRL_1_POOLE</v>
          </cell>
        </row>
        <row r="119">
          <cell r="A119" t="str">
            <v>CONTRL_1_QF</v>
          </cell>
        </row>
        <row r="120">
          <cell r="A120" t="str">
            <v>CONTRL_1_RUSHCK</v>
          </cell>
        </row>
        <row r="121">
          <cell r="A121" t="str">
            <v>COPMTN_2_SOLAR1</v>
          </cell>
        </row>
        <row r="122">
          <cell r="A122" t="str">
            <v>CORONS_6_CLRWTR</v>
          </cell>
        </row>
        <row r="123">
          <cell r="A123" t="str">
            <v>COTTLE_2_FRNKNH</v>
          </cell>
        </row>
        <row r="124">
          <cell r="A124" t="str">
            <v>COVERD_2_QFUNTS</v>
          </cell>
        </row>
        <row r="125">
          <cell r="A125" t="str">
            <v>COWCRK_2_UNIT</v>
          </cell>
        </row>
        <row r="126">
          <cell r="A126" t="str">
            <v>CPSTNO_7_PRMADS</v>
          </cell>
        </row>
        <row r="127">
          <cell r="A127" t="str">
            <v>CRESSY_1_PARKER</v>
          </cell>
        </row>
        <row r="128">
          <cell r="A128" t="str">
            <v>CRESTA_7_PL1X2</v>
          </cell>
        </row>
        <row r="129">
          <cell r="A129" t="str">
            <v>CRNEVL_6_CRNVA</v>
          </cell>
        </row>
        <row r="130">
          <cell r="A130" t="str">
            <v>CRNEVL_6_SJQN 2</v>
          </cell>
        </row>
        <row r="131">
          <cell r="A131" t="str">
            <v>CRNEVL_6_SJQN 3</v>
          </cell>
        </row>
        <row r="132">
          <cell r="A132" t="str">
            <v>CROKET_7_UNIT</v>
          </cell>
        </row>
        <row r="133">
          <cell r="A133" t="str">
            <v>CRSTWD_6_KUMYAY</v>
          </cell>
        </row>
        <row r="134">
          <cell r="A134" t="str">
            <v>CSCCOG_1_UNIT 1</v>
          </cell>
        </row>
        <row r="135">
          <cell r="A135" t="str">
            <v>CSCGNR_1_UNIT 1</v>
          </cell>
        </row>
        <row r="136">
          <cell r="A136" t="str">
            <v>CSCGNR_1_UNIT 2</v>
          </cell>
        </row>
        <row r="137">
          <cell r="A137" t="str">
            <v>CSTRVL_7_PL1X2</v>
          </cell>
        </row>
        <row r="138">
          <cell r="A138" t="str">
            <v>CSTRVL_7_QFUNTS</v>
          </cell>
        </row>
        <row r="139">
          <cell r="A139" t="str">
            <v>CTNWDP_1_QF</v>
          </cell>
        </row>
        <row r="140">
          <cell r="A140" t="str">
            <v>CURIS_1_QF</v>
          </cell>
        </row>
        <row r="141">
          <cell r="A141" t="str">
            <v>CWATER_7_UNIT 1</v>
          </cell>
        </row>
        <row r="142">
          <cell r="A142" t="str">
            <v>CWATER_7_UNIT 2</v>
          </cell>
        </row>
        <row r="143">
          <cell r="A143" t="str">
            <v>CWATER_7_UNIT 3</v>
          </cell>
        </row>
        <row r="144">
          <cell r="A144" t="str">
            <v>CWATER_7_UNIT 4</v>
          </cell>
        </row>
        <row r="145">
          <cell r="A145" t="str">
            <v>DAVIS_7_MNMETH</v>
          </cell>
        </row>
        <row r="146">
          <cell r="A146" t="str">
            <v>DEADCK_1_UNIT</v>
          </cell>
        </row>
        <row r="147">
          <cell r="A147" t="str">
            <v>DEERCR_6_UNIT 1</v>
          </cell>
        </row>
        <row r="148">
          <cell r="A148" t="str">
            <v>DELTA_2_PL1X4</v>
          </cell>
        </row>
        <row r="149">
          <cell r="A149" t="str">
            <v>DEVERS_1_QF</v>
          </cell>
        </row>
        <row r="150">
          <cell r="A150" t="str">
            <v>DEXZEL_1_UNIT</v>
          </cell>
        </row>
        <row r="151">
          <cell r="A151" t="str">
            <v>DIABLO_7_UNIT 1</v>
          </cell>
        </row>
        <row r="152">
          <cell r="A152" t="str">
            <v>DIABLO_7_UNIT 2</v>
          </cell>
        </row>
        <row r="153">
          <cell r="A153" t="str">
            <v>DINUBA_6_UNIT</v>
          </cell>
        </row>
        <row r="154">
          <cell r="A154" t="str">
            <v>DISCOV_1_CHEVRN</v>
          </cell>
        </row>
        <row r="155">
          <cell r="A155" t="str">
            <v>DIVSON_6_NSQF</v>
          </cell>
        </row>
        <row r="156">
          <cell r="A156" t="str">
            <v>DMDVLY_1_UNITS</v>
          </cell>
        </row>
        <row r="157">
          <cell r="A157" t="str">
            <v>DONNLS_7_UNIT</v>
          </cell>
        </row>
        <row r="158">
          <cell r="A158" t="str">
            <v>DOSMGO_2_NSPIN</v>
          </cell>
        </row>
        <row r="159">
          <cell r="A159" t="str">
            <v>DOUBLC_1_UNITS</v>
          </cell>
        </row>
        <row r="160">
          <cell r="A160" t="str">
            <v>DREWS_6_PL1X4</v>
          </cell>
        </row>
        <row r="161">
          <cell r="A161" t="str">
            <v>DRUM_7_PL1X2</v>
          </cell>
        </row>
        <row r="162">
          <cell r="A162" t="str">
            <v>DRUM_7_PL3X4</v>
          </cell>
        </row>
        <row r="163">
          <cell r="A163" t="str">
            <v>DRUM_7_UNIT 5</v>
          </cell>
        </row>
        <row r="164">
          <cell r="A164" t="str">
            <v>DSABLA_7_UNIT</v>
          </cell>
        </row>
        <row r="165">
          <cell r="A165" t="str">
            <v>DUANE_1_PL1X3</v>
          </cell>
        </row>
        <row r="166">
          <cell r="A166" t="str">
            <v>DUTCH1_7_UNIT 1</v>
          </cell>
        </row>
        <row r="167">
          <cell r="A167" t="str">
            <v>DUTCH2_7_UNIT 1</v>
          </cell>
        </row>
        <row r="168">
          <cell r="A168" t="str">
            <v>DVLCYN_1_UNITS</v>
          </cell>
        </row>
        <row r="169">
          <cell r="A169" t="str">
            <v>EASTWD_7_UNIT</v>
          </cell>
        </row>
        <row r="170">
          <cell r="A170" t="str">
            <v>EDMONS_2_NSPIN</v>
          </cell>
        </row>
        <row r="171">
          <cell r="A171" t="str">
            <v>EGATE_7_NOCITY</v>
          </cell>
        </row>
        <row r="172">
          <cell r="A172" t="str">
            <v>ELCAJN_6_LM6K</v>
          </cell>
        </row>
        <row r="173">
          <cell r="A173" t="str">
            <v>ELCAJN_6_UNITA1</v>
          </cell>
        </row>
        <row r="174">
          <cell r="A174" t="str">
            <v>ELCAJN_7_GT1</v>
          </cell>
        </row>
        <row r="175">
          <cell r="A175" t="str">
            <v>ELDORO_7_UNIT 1</v>
          </cell>
        </row>
        <row r="176">
          <cell r="A176" t="str">
            <v>ELDORO_7_UNIT 2</v>
          </cell>
        </row>
        <row r="177">
          <cell r="A177" t="str">
            <v>ELECTR_7_PL1X3</v>
          </cell>
        </row>
        <row r="178">
          <cell r="A178" t="str">
            <v>ELKCRK_6_STONYG</v>
          </cell>
        </row>
        <row r="179">
          <cell r="A179" t="str">
            <v>ELKHIL_2_PL1X3</v>
          </cell>
        </row>
        <row r="180">
          <cell r="A180" t="str">
            <v>ELLIS_2_QF</v>
          </cell>
        </row>
        <row r="181">
          <cell r="A181" t="str">
            <v>ELNIDP_6_BIOMAS</v>
          </cell>
        </row>
        <row r="182">
          <cell r="A182" t="str">
            <v>ELSEGN_7_UNIT 3</v>
          </cell>
        </row>
        <row r="183">
          <cell r="A183" t="str">
            <v>ELSEGN_7_UNIT 4</v>
          </cell>
        </row>
        <row r="184">
          <cell r="A184" t="str">
            <v>ENCINA_7_EA1</v>
          </cell>
        </row>
        <row r="185">
          <cell r="A185" t="str">
            <v>ENCINA_7_EA2</v>
          </cell>
        </row>
        <row r="186">
          <cell r="A186" t="str">
            <v>ENCINA_7_EA3</v>
          </cell>
        </row>
        <row r="187">
          <cell r="A187" t="str">
            <v>ENCINA_7_EA4</v>
          </cell>
        </row>
        <row r="188">
          <cell r="A188" t="str">
            <v>ENCINA_7_EA5</v>
          </cell>
        </row>
        <row r="189">
          <cell r="A189" t="str">
            <v>ENCINA_7_GT1</v>
          </cell>
        </row>
        <row r="190">
          <cell r="A190" t="str">
            <v>ESCNDO_6_PL1X2</v>
          </cell>
        </row>
        <row r="191">
          <cell r="A191" t="str">
            <v>ESCNDO_6_UNITB1</v>
          </cell>
        </row>
        <row r="192">
          <cell r="A192" t="str">
            <v>ESCO_6_GLMQF</v>
          </cell>
        </row>
        <row r="193">
          <cell r="A193" t="str">
            <v>ETIWND_2_FONTNA</v>
          </cell>
        </row>
        <row r="194">
          <cell r="A194" t="str">
            <v>ETIWND_2_QF</v>
          </cell>
        </row>
        <row r="195">
          <cell r="A195" t="str">
            <v>ETIWND_2_SOLAR</v>
          </cell>
        </row>
        <row r="196">
          <cell r="A196" t="str">
            <v>ETIWND_6_GRPLND</v>
          </cell>
        </row>
        <row r="197">
          <cell r="A197" t="str">
            <v>ETIWND_6_MWDETI</v>
          </cell>
        </row>
        <row r="198">
          <cell r="A198" t="str">
            <v>ETIWND_7_MIDVLY</v>
          </cell>
        </row>
        <row r="199">
          <cell r="A199" t="str">
            <v>ETIWND_7_UNIT 3</v>
          </cell>
        </row>
        <row r="200">
          <cell r="A200" t="str">
            <v>ETIWND_7_UNIT 4</v>
          </cell>
        </row>
        <row r="201">
          <cell r="A201" t="str">
            <v>EXCHEC_7_UNIT 1</v>
          </cell>
        </row>
        <row r="202">
          <cell r="A202" t="str">
            <v>FAIRHV_6_UNIT</v>
          </cell>
        </row>
        <row r="203">
          <cell r="A203" t="str">
            <v>FAYETT_1_UNIT</v>
          </cell>
        </row>
        <row r="204">
          <cell r="A204" t="str">
            <v>FELLOW_7_QFUNTS</v>
          </cell>
        </row>
        <row r="205">
          <cell r="A205" t="str">
            <v>FLOWD1_6_ALTPP1</v>
          </cell>
        </row>
        <row r="206">
          <cell r="A206" t="str">
            <v>FLOWD2_2_FPLWND</v>
          </cell>
        </row>
        <row r="207">
          <cell r="A207" t="str">
            <v>FLOWD2_2_UNIT 1</v>
          </cell>
        </row>
        <row r="208">
          <cell r="A208" t="str">
            <v>FMEADO_6_HELLHL</v>
          </cell>
        </row>
        <row r="209">
          <cell r="A209" t="str">
            <v>FMEADO_7_UNIT</v>
          </cell>
        </row>
        <row r="210">
          <cell r="A210" t="str">
            <v>FORBST_7_UNIT 1</v>
          </cell>
        </row>
        <row r="211">
          <cell r="A211" t="str">
            <v>FORKBU_6_UNIT</v>
          </cell>
        </row>
        <row r="212">
          <cell r="A212" t="str">
            <v>FRIANT_6_UNITS</v>
          </cell>
        </row>
        <row r="213">
          <cell r="A213" t="str">
            <v>FRITO_1_LAY</v>
          </cell>
        </row>
        <row r="214">
          <cell r="A214" t="str">
            <v>FTSWRD_7_QFUNTS</v>
          </cell>
        </row>
        <row r="215">
          <cell r="A215" t="str">
            <v>FULTON_1_QF</v>
          </cell>
        </row>
        <row r="216">
          <cell r="A216" t="str">
            <v>GALE_1_SEGS1</v>
          </cell>
        </row>
        <row r="217">
          <cell r="A217" t="str">
            <v>GARNET_1_UNITS</v>
          </cell>
        </row>
        <row r="218">
          <cell r="A218" t="str">
            <v>GARNET_1_WIND</v>
          </cell>
        </row>
        <row r="219">
          <cell r="A219" t="str">
            <v>GATES_6_PL1X2</v>
          </cell>
        </row>
        <row r="220">
          <cell r="A220" t="str">
            <v>GATWAY_2_PL1X3</v>
          </cell>
        </row>
        <row r="221">
          <cell r="A221" t="str">
            <v>GEYS11_7_UNIT11</v>
          </cell>
        </row>
        <row r="222">
          <cell r="A222" t="str">
            <v>GEYS12_7_UNIT12</v>
          </cell>
        </row>
        <row r="223">
          <cell r="A223" t="str">
            <v>GEYS13_7_UNIT13</v>
          </cell>
        </row>
        <row r="224">
          <cell r="A224" t="str">
            <v>GEYS14_7_UNIT14</v>
          </cell>
        </row>
        <row r="225">
          <cell r="A225" t="str">
            <v>GEYS16_7_UNIT16</v>
          </cell>
        </row>
        <row r="226">
          <cell r="A226" t="str">
            <v>GEYS17_2_BOTRCK</v>
          </cell>
        </row>
        <row r="227">
          <cell r="A227" t="str">
            <v>GEYS17_7_UNIT17</v>
          </cell>
        </row>
        <row r="228">
          <cell r="A228" t="str">
            <v>GEYS18_7_UNIT18</v>
          </cell>
        </row>
        <row r="229">
          <cell r="A229" t="str">
            <v>GEYS20_7_UNIT20</v>
          </cell>
        </row>
        <row r="230">
          <cell r="A230" t="str">
            <v>GILROY_1_UNIT</v>
          </cell>
        </row>
        <row r="231">
          <cell r="A231" t="str">
            <v>GILRPP_1_PL1X2</v>
          </cell>
        </row>
        <row r="232">
          <cell r="A232" t="str">
            <v>GILRPP_1_PL3X4</v>
          </cell>
        </row>
        <row r="233">
          <cell r="A233" t="str">
            <v>GLNARM_7_UNIT 1</v>
          </cell>
        </row>
        <row r="234">
          <cell r="A234" t="str">
            <v>GLNARM_7_UNIT 2</v>
          </cell>
        </row>
        <row r="235">
          <cell r="A235" t="str">
            <v>GLNARM_7_UNIT 3</v>
          </cell>
        </row>
        <row r="236">
          <cell r="A236" t="str">
            <v>GLNARM_7_UNIT 4</v>
          </cell>
        </row>
        <row r="237">
          <cell r="A237" t="str">
            <v>GOLDHL_1_QF</v>
          </cell>
        </row>
        <row r="238">
          <cell r="A238" t="str">
            <v>GOLETA_2_QF</v>
          </cell>
        </row>
        <row r="239">
          <cell r="A239" t="str">
            <v>GOLETA_6_ELLWOD</v>
          </cell>
        </row>
        <row r="240">
          <cell r="A240" t="str">
            <v>GOLETA_6_EXGEN</v>
          </cell>
        </row>
        <row r="241">
          <cell r="A241" t="str">
            <v>GOLETA_6_GAVOTA</v>
          </cell>
        </row>
        <row r="242">
          <cell r="A242" t="str">
            <v>GOLETA_6_TAJIGS</v>
          </cell>
        </row>
        <row r="243">
          <cell r="A243" t="str">
            <v>GRIZLY_1_UNIT 1</v>
          </cell>
        </row>
        <row r="244">
          <cell r="A244" t="str">
            <v>GRNLF1_1_UNITS</v>
          </cell>
        </row>
        <row r="245">
          <cell r="A245" t="str">
            <v>GRNLF2_1_UNIT</v>
          </cell>
        </row>
        <row r="246">
          <cell r="A246" t="str">
            <v>GRNVLY_7_SCLAND</v>
          </cell>
        </row>
        <row r="247">
          <cell r="A247" t="str">
            <v>GRZZLY_1_BERKLY</v>
          </cell>
        </row>
        <row r="248">
          <cell r="A248" t="str">
            <v>GWFPW1_6_UNIT</v>
          </cell>
        </row>
        <row r="249">
          <cell r="A249" t="str">
            <v>GWFPW2_1_UNIT 1</v>
          </cell>
        </row>
        <row r="250">
          <cell r="A250" t="str">
            <v>GWFPW3_1_UNIT 1</v>
          </cell>
        </row>
        <row r="251">
          <cell r="A251" t="str">
            <v>GWFPW4_6_UNIT 1</v>
          </cell>
        </row>
        <row r="252">
          <cell r="A252" t="str">
            <v>GWFPW5_6_UNIT 1</v>
          </cell>
        </row>
        <row r="253">
          <cell r="A253" t="str">
            <v>GWFPWR_1_UNITS</v>
          </cell>
        </row>
        <row r="254">
          <cell r="A254" t="str">
            <v>GWFPWR_6_UNIT</v>
          </cell>
        </row>
        <row r="255">
          <cell r="A255" t="str">
            <v>GYS5X6_7_UNITS</v>
          </cell>
        </row>
        <row r="256">
          <cell r="A256" t="str">
            <v>GYS7X8_7_UNITS</v>
          </cell>
        </row>
        <row r="257">
          <cell r="A257" t="str">
            <v>GYSRVL_7_WSPRNG</v>
          </cell>
        </row>
        <row r="258">
          <cell r="A258" t="str">
            <v>HAASPH_7_PL1X2</v>
          </cell>
        </row>
        <row r="259">
          <cell r="A259" t="str">
            <v>HALSEY_6_UNIT</v>
          </cell>
        </row>
        <row r="260">
          <cell r="A260" t="str">
            <v>HARBGN_7_UNITS</v>
          </cell>
        </row>
        <row r="261">
          <cell r="A261" t="str">
            <v>HATCR1_7_UNIT</v>
          </cell>
        </row>
        <row r="262">
          <cell r="A262" t="str">
            <v>HATCR2_7_UNIT</v>
          </cell>
        </row>
        <row r="263">
          <cell r="A263" t="str">
            <v>HATLOS_6_LSCRK</v>
          </cell>
        </row>
        <row r="264">
          <cell r="A264" t="str">
            <v>HATLOS_6_QFUNTS</v>
          </cell>
        </row>
        <row r="265">
          <cell r="A265" t="str">
            <v>HATRDG_2_WIND</v>
          </cell>
        </row>
        <row r="266">
          <cell r="A266" t="str">
            <v>HAYPRS_6_QFUNTS</v>
          </cell>
        </row>
        <row r="267">
          <cell r="A267" t="str">
            <v>HELMPG_7_UNIT 1</v>
          </cell>
        </row>
        <row r="268">
          <cell r="A268" t="str">
            <v>HELMPG_7_UNIT 2</v>
          </cell>
        </row>
        <row r="269">
          <cell r="A269" t="str">
            <v>HELMPG_7_UNIT 3</v>
          </cell>
        </row>
        <row r="270">
          <cell r="A270" t="str">
            <v>HENRTA_6_UNITA1</v>
          </cell>
        </row>
        <row r="271">
          <cell r="A271" t="str">
            <v>HENRTA_6_UNITA2</v>
          </cell>
        </row>
        <row r="272">
          <cell r="A272" t="str">
            <v>HICKS_7_GUADLP</v>
          </cell>
        </row>
        <row r="273">
          <cell r="A273" t="str">
            <v>HIDSRT_2_UNITS</v>
          </cell>
        </row>
        <row r="274">
          <cell r="A274" t="str">
            <v>HIGGNS_7_QFUNTS</v>
          </cell>
        </row>
        <row r="275">
          <cell r="A275" t="str">
            <v>HINSON_6_CARBGN</v>
          </cell>
        </row>
        <row r="276">
          <cell r="A276" t="str">
            <v>HINSON_6_LBECH1</v>
          </cell>
        </row>
        <row r="277">
          <cell r="A277" t="str">
            <v>HINSON_6_LBECH2</v>
          </cell>
        </row>
        <row r="278">
          <cell r="A278" t="str">
            <v>HINSON_6_LBECH3</v>
          </cell>
        </row>
        <row r="279">
          <cell r="A279" t="str">
            <v>HINSON_6_LBECH4</v>
          </cell>
        </row>
        <row r="280">
          <cell r="A280" t="str">
            <v>HINSON_6_SERRGN</v>
          </cell>
        </row>
        <row r="281">
          <cell r="A281" t="str">
            <v>HIWAY_7_ACANYN</v>
          </cell>
        </row>
        <row r="282">
          <cell r="A282" t="str">
            <v>HMLTBR_6_UNITS</v>
          </cell>
        </row>
        <row r="283">
          <cell r="A283" t="str">
            <v>HNTGBH_7_UNIT 1</v>
          </cell>
        </row>
        <row r="284">
          <cell r="A284" t="str">
            <v>HNTGBH_7_UNIT 2</v>
          </cell>
        </row>
        <row r="285">
          <cell r="A285" t="str">
            <v>HNTGBH_7_UNIT 3</v>
          </cell>
        </row>
        <row r="286">
          <cell r="A286" t="str">
            <v>HNTGBH_7_UNIT 4</v>
          </cell>
        </row>
        <row r="287">
          <cell r="A287" t="str">
            <v>HOLGAT_1_BORAX</v>
          </cell>
        </row>
        <row r="288">
          <cell r="A288" t="str">
            <v>HOLGAT_1_MOGEN</v>
          </cell>
        </row>
        <row r="289">
          <cell r="A289" t="str">
            <v>HUMBPP_1_UNITS3</v>
          </cell>
        </row>
        <row r="290">
          <cell r="A290" t="str">
            <v>HUMBPP_6_UNITS1</v>
          </cell>
        </row>
        <row r="291">
          <cell r="A291" t="str">
            <v>HUMBPP_6_UNITS2</v>
          </cell>
        </row>
        <row r="292">
          <cell r="A292" t="str">
            <v>HUMBSB_1_QF</v>
          </cell>
        </row>
        <row r="293">
          <cell r="A293" t="str">
            <v>HYTTHM_2_UNITS</v>
          </cell>
        </row>
        <row r="294">
          <cell r="A294" t="str">
            <v>IGNACO_1_QF</v>
          </cell>
        </row>
        <row r="295">
          <cell r="A295" t="str">
            <v>INDIGO_1_UNIT 1</v>
          </cell>
        </row>
        <row r="296">
          <cell r="A296" t="str">
            <v>INDIGO_1_UNIT 2</v>
          </cell>
        </row>
        <row r="297">
          <cell r="A297" t="str">
            <v>INDIGO_1_UNIT 3</v>
          </cell>
        </row>
        <row r="298">
          <cell r="A298" t="str">
            <v>INDVLY_1_UNITS</v>
          </cell>
        </row>
        <row r="299">
          <cell r="A299" t="str">
            <v>INLDEM_5_UNIT 1</v>
          </cell>
        </row>
        <row r="300">
          <cell r="A300" t="str">
            <v>INLDEM_5_UNIT 2</v>
          </cell>
        </row>
        <row r="301">
          <cell r="A301" t="str">
            <v>INSKIP_2_UNIT</v>
          </cell>
        </row>
        <row r="302">
          <cell r="A302" t="str">
            <v>INTTRB_6_UNIT</v>
          </cell>
        </row>
        <row r="303">
          <cell r="A303" t="str">
            <v>JAKVAL_2_IONE</v>
          </cell>
        </row>
        <row r="304">
          <cell r="A304" t="str">
            <v>JOHANN_6_QFA1</v>
          </cell>
        </row>
        <row r="305">
          <cell r="A305" t="str">
            <v>JRWOOD_1_UNIT 1</v>
          </cell>
        </row>
        <row r="306">
          <cell r="A306" t="str">
            <v>JVENTR_2_QFUNTS</v>
          </cell>
        </row>
        <row r="307">
          <cell r="A307" t="str">
            <v>KALINA_2_UNIT 1</v>
          </cell>
        </row>
        <row r="308">
          <cell r="A308" t="str">
            <v>KANAKA_1_UNIT</v>
          </cell>
        </row>
        <row r="309">
          <cell r="A309" t="str">
            <v>KEARNY_7_KY1</v>
          </cell>
        </row>
        <row r="310">
          <cell r="A310" t="str">
            <v>KEARNY_7_KY2</v>
          </cell>
        </row>
        <row r="311">
          <cell r="A311" t="str">
            <v>KEARNY_7_KY3</v>
          </cell>
        </row>
        <row r="312">
          <cell r="A312" t="str">
            <v>KEKAWK_6_UNIT</v>
          </cell>
        </row>
        <row r="313">
          <cell r="A313" t="str">
            <v>KELYRG_6_UNIT</v>
          </cell>
        </row>
        <row r="314">
          <cell r="A314" t="str">
            <v>KERKH1_7_UNIT 1</v>
          </cell>
        </row>
        <row r="315">
          <cell r="A315" t="str">
            <v>KERKH1_7_UNIT 2</v>
          </cell>
        </row>
        <row r="316">
          <cell r="A316" t="str">
            <v>KERKH1_7_UNIT 3</v>
          </cell>
        </row>
        <row r="317">
          <cell r="A317" t="str">
            <v>KERKH2_7_UNIT 1</v>
          </cell>
        </row>
        <row r="318">
          <cell r="A318" t="str">
            <v>KERNFT_1_UNITS</v>
          </cell>
        </row>
        <row r="319">
          <cell r="A319" t="str">
            <v>KERNRG_1_UNITS</v>
          </cell>
        </row>
        <row r="320">
          <cell r="A320" t="str">
            <v>KERRGN_1_UNIT 1</v>
          </cell>
        </row>
        <row r="321">
          <cell r="A321" t="str">
            <v>KILARC_2_UNIT 1</v>
          </cell>
        </row>
        <row r="322">
          <cell r="A322" t="str">
            <v>KINGCO_1_KINGBR</v>
          </cell>
        </row>
        <row r="323">
          <cell r="A323" t="str">
            <v>KINGRV_7_UNIT 1</v>
          </cell>
        </row>
        <row r="324">
          <cell r="A324" t="str">
            <v>KIRKER_7_KELCYN</v>
          </cell>
        </row>
        <row r="325">
          <cell r="A325" t="str">
            <v>KNGCTY_6_UNITA1</v>
          </cell>
        </row>
        <row r="326">
          <cell r="A326" t="str">
            <v>KRAMER_1_SEGS37</v>
          </cell>
        </row>
        <row r="327">
          <cell r="A327" t="str">
            <v>KRAMER_2_SEGS89</v>
          </cell>
        </row>
        <row r="328">
          <cell r="A328" t="str">
            <v>KRNCNY_6_UNIT</v>
          </cell>
        </row>
        <row r="329">
          <cell r="A329" t="str">
            <v>KRNOIL_7_TEXEXP</v>
          </cell>
        </row>
        <row r="330">
          <cell r="A330" t="str">
            <v>LACIEN_2_VENICE</v>
          </cell>
        </row>
        <row r="331">
          <cell r="A331" t="str">
            <v>LAFRES_6_QF</v>
          </cell>
        </row>
        <row r="332">
          <cell r="A332" t="str">
            <v>LAGBEL_6_QF</v>
          </cell>
        </row>
        <row r="333">
          <cell r="A333" t="str">
            <v>LAPAC_6_UNIT</v>
          </cell>
        </row>
        <row r="334">
          <cell r="A334" t="str">
            <v>LAPLMA_2_UNIT 1</v>
          </cell>
        </row>
        <row r="335">
          <cell r="A335" t="str">
            <v>LAPLMA_2_UNIT 2</v>
          </cell>
        </row>
        <row r="336">
          <cell r="A336" t="str">
            <v>LAPLMA_2_UNIT 3</v>
          </cell>
        </row>
        <row r="337">
          <cell r="A337" t="str">
            <v>LAPLMA_2_UNIT 4</v>
          </cell>
        </row>
        <row r="338">
          <cell r="A338" t="str">
            <v>LARKSP_6_UNIT 1</v>
          </cell>
        </row>
        <row r="339">
          <cell r="A339" t="str">
            <v>LARKSP_6_UNIT 2</v>
          </cell>
        </row>
        <row r="340">
          <cell r="A340" t="str">
            <v>LAROA1_2_UNITA1</v>
          </cell>
        </row>
        <row r="341">
          <cell r="A341" t="str">
            <v>LAROA2_2_UNITA1</v>
          </cell>
        </row>
        <row r="342">
          <cell r="A342" t="str">
            <v>LASSEN_6_UNITS</v>
          </cell>
        </row>
        <row r="343">
          <cell r="A343" t="str">
            <v>LAWRNC_7_SUNYVL</v>
          </cell>
        </row>
        <row r="344">
          <cell r="A344" t="str">
            <v>LEBECS_2_UNITS</v>
          </cell>
        </row>
        <row r="345">
          <cell r="A345" t="str">
            <v>LECEF_1_UNITS</v>
          </cell>
        </row>
        <row r="346">
          <cell r="A346" t="str">
            <v>LEWSTN_7_WEBRFL</v>
          </cell>
        </row>
        <row r="347">
          <cell r="A347" t="str">
            <v>LFC 51_2_UNIT 1</v>
          </cell>
        </row>
        <row r="348">
          <cell r="A348" t="str">
            <v>LGHTHP_6_ICEGEN</v>
          </cell>
        </row>
        <row r="349">
          <cell r="A349" t="str">
            <v>LGHTHP_6_QF</v>
          </cell>
        </row>
        <row r="350">
          <cell r="A350" t="str">
            <v>LIVOAK_1_UNIT 1</v>
          </cell>
        </row>
        <row r="351">
          <cell r="A351" t="str">
            <v>LMBEPK_2_UNITA1</v>
          </cell>
        </row>
        <row r="352">
          <cell r="A352" t="str">
            <v>LMBEPK_2_UNITA2</v>
          </cell>
        </row>
        <row r="353">
          <cell r="A353" t="str">
            <v>LMBEPK_2_UNITA3</v>
          </cell>
        </row>
        <row r="354">
          <cell r="A354" t="str">
            <v>LMEC_1_PL1X3</v>
          </cell>
        </row>
        <row r="355">
          <cell r="A355" t="str">
            <v>LODI25_2_UNIT 1</v>
          </cell>
        </row>
        <row r="356">
          <cell r="A356" t="str">
            <v>LOWGAP_7_QFUNTS</v>
          </cell>
        </row>
        <row r="357">
          <cell r="A357" t="str">
            <v>MALAGA_1_PL1X2</v>
          </cell>
        </row>
        <row r="358">
          <cell r="A358" t="str">
            <v>MALCHQ_7_UNIT 1</v>
          </cell>
        </row>
        <row r="359">
          <cell r="A359" t="str">
            <v>MARKHM_1_CATLST</v>
          </cell>
        </row>
        <row r="360">
          <cell r="A360" t="str">
            <v>MARTIN_1_SUNSET</v>
          </cell>
        </row>
        <row r="361">
          <cell r="A361" t="str">
            <v>MCARTH_6_BIGVAL</v>
          </cell>
        </row>
        <row r="362">
          <cell r="A362" t="str">
            <v>MCCALL_1_QF</v>
          </cell>
        </row>
        <row r="363">
          <cell r="A363" t="str">
            <v>MCGEN_1_UNIT</v>
          </cell>
        </row>
        <row r="364">
          <cell r="A364" t="str">
            <v>MCSWAN_6_UNITS</v>
          </cell>
        </row>
        <row r="365">
          <cell r="A365" t="str">
            <v>MDFKRL_2_PROJCT</v>
          </cell>
        </row>
        <row r="366">
          <cell r="A366" t="str">
            <v>MENBIO_6_RENEW1</v>
          </cell>
        </row>
        <row r="367">
          <cell r="A367" t="str">
            <v>MENBIO_6_UNIT</v>
          </cell>
        </row>
        <row r="368">
          <cell r="A368" t="str">
            <v>MERCFL_6_UNIT</v>
          </cell>
        </row>
        <row r="369">
          <cell r="A369" t="str">
            <v>MESAP_1_QF</v>
          </cell>
        </row>
        <row r="370">
          <cell r="A370" t="str">
            <v>MESAS_2_QF</v>
          </cell>
        </row>
        <row r="371">
          <cell r="A371" t="str">
            <v>METCLF_1_QF</v>
          </cell>
        </row>
        <row r="372">
          <cell r="A372" t="str">
            <v>METEC_2_PL1X3</v>
          </cell>
        </row>
        <row r="373">
          <cell r="A373" t="str">
            <v>MIDSET_1_UNIT 1</v>
          </cell>
        </row>
        <row r="374">
          <cell r="A374" t="str">
            <v>MIDWAY_1_QF</v>
          </cell>
        </row>
        <row r="375">
          <cell r="A375" t="str">
            <v>MILBRA_1_QF</v>
          </cell>
        </row>
        <row r="376">
          <cell r="A376" t="str">
            <v>MIRLOM_2_CORONA</v>
          </cell>
        </row>
        <row r="377">
          <cell r="A377" t="str">
            <v>MIRLOM_2_TEMESC</v>
          </cell>
        </row>
        <row r="378">
          <cell r="A378" t="str">
            <v>MIRLOM_6_DELGEN</v>
          </cell>
        </row>
        <row r="379">
          <cell r="A379" t="str">
            <v>MIRLOM_6_PEAKER</v>
          </cell>
        </row>
        <row r="380">
          <cell r="A380" t="str">
            <v>MIRLOM_7_MWDLKM</v>
          </cell>
        </row>
        <row r="381">
          <cell r="A381" t="str">
            <v>MISSIX_1_QF</v>
          </cell>
        </row>
        <row r="382">
          <cell r="A382" t="str">
            <v>MKTRCK_1_UNIT 1</v>
          </cell>
        </row>
        <row r="383">
          <cell r="A383" t="str">
            <v>MLPTAS_7_QFUNTS</v>
          </cell>
        </row>
        <row r="384">
          <cell r="A384" t="str">
            <v>MNDALY_7_UNIT 1</v>
          </cell>
        </row>
        <row r="385">
          <cell r="A385" t="str">
            <v>MNDALY_7_UNIT 2</v>
          </cell>
        </row>
        <row r="386">
          <cell r="A386" t="str">
            <v>MNDALY_7_UNIT 3</v>
          </cell>
        </row>
        <row r="387">
          <cell r="A387" t="str">
            <v>MNTAGU_7_NEWBYI</v>
          </cell>
        </row>
        <row r="388">
          <cell r="A388" t="str">
            <v>MOJAVE_1_SIPHON</v>
          </cell>
        </row>
        <row r="389">
          <cell r="A389" t="str">
            <v>MONLTH_6_BOREL</v>
          </cell>
        </row>
        <row r="390">
          <cell r="A390" t="str">
            <v>MONTPH_7_UNITS</v>
          </cell>
        </row>
        <row r="391">
          <cell r="A391" t="str">
            <v>MOORPK_2_CALABS</v>
          </cell>
        </row>
        <row r="392">
          <cell r="A392" t="str">
            <v>MOORPK_6_QF</v>
          </cell>
        </row>
        <row r="393">
          <cell r="A393" t="str">
            <v>MOORPK_7_UNITA1</v>
          </cell>
        </row>
        <row r="394">
          <cell r="A394" t="str">
            <v>MORBAY_7_UNIT 3</v>
          </cell>
        </row>
        <row r="395">
          <cell r="A395" t="str">
            <v>MORBAY_7_UNIT 4</v>
          </cell>
        </row>
        <row r="396">
          <cell r="A396" t="str">
            <v>MOSSLD_1_QF</v>
          </cell>
        </row>
        <row r="397">
          <cell r="A397" t="str">
            <v>MOSSLD_2_PSP1</v>
          </cell>
        </row>
        <row r="398">
          <cell r="A398" t="str">
            <v>MOSSLD_2_PSP2</v>
          </cell>
        </row>
        <row r="399">
          <cell r="A399" t="str">
            <v>MOSSLD_7_UNIT 6</v>
          </cell>
        </row>
        <row r="400">
          <cell r="A400" t="str">
            <v>MOSSLD_7_UNIT 7</v>
          </cell>
        </row>
        <row r="401">
          <cell r="A401" t="str">
            <v>MRCHNT_2_MELDYN</v>
          </cell>
        </row>
        <row r="402">
          <cell r="A402" t="str">
            <v>MRGT_6_MEF2</v>
          </cell>
        </row>
        <row r="403">
          <cell r="A403" t="str">
            <v>MRGT_6_MMAREF</v>
          </cell>
        </row>
        <row r="404">
          <cell r="A404" t="str">
            <v>MRGT_7_UNITS</v>
          </cell>
        </row>
        <row r="405">
          <cell r="A405" t="str">
            <v>MSHGTS_6_MMARLF</v>
          </cell>
        </row>
        <row r="406">
          <cell r="A406" t="str">
            <v>MSSION_2_QF</v>
          </cell>
        </row>
        <row r="407">
          <cell r="A407" t="str">
            <v>MTNLAS_6_UNIT</v>
          </cell>
        </row>
        <row r="408">
          <cell r="A408" t="str">
            <v>MTNPOS_1_UNIT</v>
          </cell>
        </row>
        <row r="409">
          <cell r="A409" t="str">
            <v>MTNPWR_7_BURNEY</v>
          </cell>
        </row>
        <row r="410">
          <cell r="A410" t="str">
            <v>MTWIND_1_UNIT 1</v>
          </cell>
        </row>
        <row r="411">
          <cell r="A411" t="str">
            <v>MTWIND_1_UNIT 2</v>
          </cell>
        </row>
        <row r="412">
          <cell r="A412" t="str">
            <v>MTWIND_1_UNIT 3</v>
          </cell>
        </row>
        <row r="413">
          <cell r="A413" t="str">
            <v>NAPA_2_UNIT</v>
          </cell>
        </row>
        <row r="414">
          <cell r="A414" t="str">
            <v>NAROW1_2_UNIT</v>
          </cell>
        </row>
        <row r="415">
          <cell r="A415" t="str">
            <v>NAROW2_2_UNIT</v>
          </cell>
        </row>
        <row r="416">
          <cell r="A416" t="str">
            <v>NAVY35_1_UNITS</v>
          </cell>
        </row>
        <row r="417">
          <cell r="A417" t="str">
            <v>NAVYII_2_UNITS</v>
          </cell>
        </row>
        <row r="418">
          <cell r="A418" t="str">
            <v>NCPA_7_GP1UN1</v>
          </cell>
        </row>
        <row r="419">
          <cell r="A419" t="str">
            <v>NCPA_7_GP1UN2</v>
          </cell>
        </row>
        <row r="420">
          <cell r="A420" t="str">
            <v>NCPA_7_GP2UN3</v>
          </cell>
        </row>
        <row r="421">
          <cell r="A421" t="str">
            <v>NCPA_7_GP2UN4</v>
          </cell>
        </row>
        <row r="422">
          <cell r="A422" t="str">
            <v>NEWARK_1_QF</v>
          </cell>
        </row>
        <row r="423">
          <cell r="A423" t="str">
            <v>NHOGAN_6_UNITS</v>
          </cell>
        </row>
        <row r="424">
          <cell r="A424" t="str">
            <v>NIMTG_6_NIQF</v>
          </cell>
        </row>
        <row r="425">
          <cell r="A425" t="str">
            <v>NWCSTL_7_UNIT 1</v>
          </cell>
        </row>
        <row r="426">
          <cell r="A426" t="str">
            <v>OAK C_7_UNIT 1</v>
          </cell>
        </row>
        <row r="427">
          <cell r="A427" t="str">
            <v>OAK C_7_UNIT 2</v>
          </cell>
        </row>
        <row r="428">
          <cell r="A428" t="str">
            <v>OAK C_7_UNIT 3</v>
          </cell>
        </row>
        <row r="429">
          <cell r="A429" t="str">
            <v>OAK L_7_EBMUD</v>
          </cell>
        </row>
        <row r="430">
          <cell r="A430" t="str">
            <v>OGROVE_6_PL1X2</v>
          </cell>
        </row>
        <row r="431">
          <cell r="A431" t="str">
            <v>OILDAL_1_UNIT 1</v>
          </cell>
        </row>
        <row r="432">
          <cell r="A432" t="str">
            <v>OILFLD_7_QFUNTS</v>
          </cell>
        </row>
        <row r="433">
          <cell r="A433" t="str">
            <v>OLINDA_2_COYCRK</v>
          </cell>
        </row>
        <row r="434">
          <cell r="A434" t="str">
            <v>OLINDA_2_QF</v>
          </cell>
        </row>
        <row r="435">
          <cell r="A435" t="str">
            <v>OLINDA_7_LNDFIL</v>
          </cell>
        </row>
        <row r="436">
          <cell r="A436" t="str">
            <v>OLSEN_2_UNIT</v>
          </cell>
        </row>
        <row r="437">
          <cell r="A437" t="str">
            <v>OMAR_2_UNIT 1</v>
          </cell>
        </row>
        <row r="438">
          <cell r="A438" t="str">
            <v>OMAR_2_UNIT 2</v>
          </cell>
        </row>
        <row r="439">
          <cell r="A439" t="str">
            <v>OMAR_2_UNIT 3</v>
          </cell>
        </row>
        <row r="440">
          <cell r="A440" t="str">
            <v>OMAR_2_UNIT 4</v>
          </cell>
        </row>
        <row r="441">
          <cell r="A441" t="str">
            <v>ORMOND_7_UNIT 1</v>
          </cell>
        </row>
        <row r="442">
          <cell r="A442" t="str">
            <v>ORMOND_7_UNIT 2</v>
          </cell>
        </row>
        <row r="443">
          <cell r="A443" t="str">
            <v>OROVIL_6_UNIT</v>
          </cell>
        </row>
        <row r="444">
          <cell r="A444" t="str">
            <v>OSO_6_NSPIN</v>
          </cell>
        </row>
        <row r="445">
          <cell r="A445" t="str">
            <v>OTAY_6_PL1X2</v>
          </cell>
        </row>
        <row r="446">
          <cell r="A446" t="str">
            <v>OTAY_6_UNITB1</v>
          </cell>
        </row>
        <row r="447">
          <cell r="A447" t="str">
            <v>OTAY_7_UNITC1</v>
          </cell>
        </row>
        <row r="448">
          <cell r="A448" t="str">
            <v>OTMESA_2_PL1X3</v>
          </cell>
        </row>
        <row r="449">
          <cell r="A449" t="str">
            <v>OXBOW_6_DRUM</v>
          </cell>
        </row>
        <row r="450">
          <cell r="A450" t="str">
            <v>OXMTN_6_LNDFIL</v>
          </cell>
        </row>
        <row r="451">
          <cell r="A451" t="str">
            <v>PACLUM_6_UNIT</v>
          </cell>
        </row>
        <row r="452">
          <cell r="A452" t="str">
            <v>PACORO_6_UNIT</v>
          </cell>
        </row>
        <row r="453">
          <cell r="A453" t="str">
            <v>PADUA_2_ONTARO</v>
          </cell>
        </row>
        <row r="454">
          <cell r="A454" t="str">
            <v>PADUA_6_MWDSDM</v>
          </cell>
        </row>
        <row r="455">
          <cell r="A455" t="str">
            <v>PADUA_6_QF</v>
          </cell>
        </row>
        <row r="456">
          <cell r="A456" t="str">
            <v>PADUA_7_SDIMAS</v>
          </cell>
        </row>
        <row r="457">
          <cell r="A457" t="str">
            <v>PALALT_7_COBUG</v>
          </cell>
        </row>
        <row r="458">
          <cell r="A458" t="str">
            <v>PALOMR_2_PL1X3</v>
          </cell>
        </row>
        <row r="459">
          <cell r="A459" t="str">
            <v>PANDOL_6_UNIT</v>
          </cell>
        </row>
        <row r="460">
          <cell r="A460" t="str">
            <v>PEARBL_2_NSPIN</v>
          </cell>
        </row>
        <row r="461">
          <cell r="A461" t="str">
            <v>PHOENX_1_UNIT</v>
          </cell>
        </row>
        <row r="462">
          <cell r="A462" t="str">
            <v>PINFLT_7_UNITS</v>
          </cell>
        </row>
        <row r="463">
          <cell r="A463" t="str">
            <v>PIT1_7_UNIT 1</v>
          </cell>
        </row>
        <row r="464">
          <cell r="A464" t="str">
            <v>PIT1_7_UNIT 2</v>
          </cell>
        </row>
        <row r="465">
          <cell r="A465" t="str">
            <v>PIT3_7_PL1X3</v>
          </cell>
        </row>
        <row r="466">
          <cell r="A466" t="str">
            <v>PIT4_7_PL1X2</v>
          </cell>
        </row>
        <row r="467">
          <cell r="A467" t="str">
            <v>PIT5_7_PL1X2</v>
          </cell>
        </row>
        <row r="468">
          <cell r="A468" t="str">
            <v>PIT5_7_PL3X4</v>
          </cell>
        </row>
        <row r="469">
          <cell r="A469" t="str">
            <v>PIT5_7_QFUNTS</v>
          </cell>
        </row>
        <row r="470">
          <cell r="A470" t="str">
            <v>PIT6_7_UNIT 1</v>
          </cell>
        </row>
        <row r="471">
          <cell r="A471" t="str">
            <v>PIT6_7_UNIT 2</v>
          </cell>
        </row>
        <row r="472">
          <cell r="A472" t="str">
            <v>PIT7_7_UNIT 1</v>
          </cell>
        </row>
        <row r="473">
          <cell r="A473" t="str">
            <v>PIT7_7_UNIT 2</v>
          </cell>
        </row>
        <row r="474">
          <cell r="A474" t="str">
            <v>PITTSP_7_UNIT 5</v>
          </cell>
        </row>
        <row r="475">
          <cell r="A475" t="str">
            <v>PITTSP_7_UNIT 6</v>
          </cell>
        </row>
        <row r="476">
          <cell r="A476" t="str">
            <v>PITTSP_7_UNIT 7</v>
          </cell>
        </row>
        <row r="477">
          <cell r="A477" t="str">
            <v>PLACVL_1_CHILIB</v>
          </cell>
        </row>
        <row r="478">
          <cell r="A478" t="str">
            <v>PLACVL_1_RCKCRE</v>
          </cell>
        </row>
        <row r="479">
          <cell r="A479" t="str">
            <v>PLSNTG_7_LNCLND</v>
          </cell>
        </row>
        <row r="480">
          <cell r="A480" t="str">
            <v>PNCHEG_2_PL1X4</v>
          </cell>
        </row>
        <row r="481">
          <cell r="A481" t="str">
            <v>PNCHPP_1_PL1X2</v>
          </cell>
        </row>
        <row r="482">
          <cell r="A482" t="str">
            <v>PNOCHE_1_PL1X2</v>
          </cell>
        </row>
        <row r="483">
          <cell r="A483" t="str">
            <v>PNOCHE_1_UNITA1</v>
          </cell>
        </row>
        <row r="484">
          <cell r="A484" t="str">
            <v>POEPH_7_UNIT 1</v>
          </cell>
        </row>
        <row r="485">
          <cell r="A485" t="str">
            <v>POEPH_7_UNIT 2</v>
          </cell>
        </row>
        <row r="486">
          <cell r="A486" t="str">
            <v>POTRPP_7_UNIT 3</v>
          </cell>
        </row>
        <row r="487">
          <cell r="A487" t="str">
            <v>POTRPP_7_UNIT 4</v>
          </cell>
        </row>
        <row r="488">
          <cell r="A488" t="str">
            <v>POTRPP_7_UNIT 5</v>
          </cell>
        </row>
        <row r="489">
          <cell r="A489" t="str">
            <v>POTRPP_7_UNIT 6</v>
          </cell>
        </row>
        <row r="490">
          <cell r="A490" t="str">
            <v>POTTER_6_UNITS</v>
          </cell>
        </row>
        <row r="491">
          <cell r="A491" t="str">
            <v>POTTER_7_VECINO</v>
          </cell>
        </row>
        <row r="492">
          <cell r="A492" t="str">
            <v>PSWEET_7_QFUNTS</v>
          </cell>
        </row>
        <row r="493">
          <cell r="A493" t="str">
            <v>PTLOMA_6_NTCCGN</v>
          </cell>
        </row>
        <row r="494">
          <cell r="A494" t="str">
            <v>PTLOMA_6_NTCQF</v>
          </cell>
        </row>
        <row r="495">
          <cell r="A495" t="str">
            <v>PWEST_1_UNIT</v>
          </cell>
        </row>
        <row r="496">
          <cell r="A496" t="str">
            <v>RCKCRK_7_UNIT 1</v>
          </cell>
        </row>
        <row r="497">
          <cell r="A497" t="str">
            <v>RCKCRK_7_UNIT 2</v>
          </cell>
        </row>
        <row r="498">
          <cell r="A498" t="str">
            <v>RECTOR_2_KAWEAH</v>
          </cell>
        </row>
        <row r="499">
          <cell r="A499" t="str">
            <v>RECTOR_2_KAWH 1</v>
          </cell>
        </row>
        <row r="500">
          <cell r="A500" t="str">
            <v>RECTOR_2_QF</v>
          </cell>
        </row>
        <row r="501">
          <cell r="A501" t="str">
            <v>RECTOR_7_TULARE</v>
          </cell>
        </row>
        <row r="502">
          <cell r="A502" t="str">
            <v>REDBLF_6_UNIT</v>
          </cell>
        </row>
        <row r="503">
          <cell r="A503" t="str">
            <v>REDOND_7_UNIT 5</v>
          </cell>
        </row>
        <row r="504">
          <cell r="A504" t="str">
            <v>REDOND_7_UNIT 6</v>
          </cell>
        </row>
        <row r="505">
          <cell r="A505" t="str">
            <v>REDOND_7_UNIT 7</v>
          </cell>
        </row>
        <row r="506">
          <cell r="A506" t="str">
            <v>REDOND_7_UNIT 8</v>
          </cell>
        </row>
        <row r="507">
          <cell r="A507" t="str">
            <v>RHONDO_2_QF</v>
          </cell>
        </row>
        <row r="508">
          <cell r="A508" t="str">
            <v>RHONDO_6_PUENTE</v>
          </cell>
        </row>
        <row r="509">
          <cell r="A509" t="str">
            <v>RICHMN_7_BAYENV</v>
          </cell>
        </row>
        <row r="510">
          <cell r="A510" t="str">
            <v>RIOBRV_6_UNIT 1</v>
          </cell>
        </row>
        <row r="511">
          <cell r="A511" t="str">
            <v>RIOOSO_1_QF</v>
          </cell>
        </row>
        <row r="512">
          <cell r="A512" t="str">
            <v>ROLLIN_6_UNIT</v>
          </cell>
        </row>
        <row r="513">
          <cell r="A513" t="str">
            <v>RVRVEW_1_UNITA1</v>
          </cell>
        </row>
        <row r="514">
          <cell r="A514" t="str">
            <v>RVSIDE_2_RERCU3</v>
          </cell>
        </row>
        <row r="515">
          <cell r="A515" t="str">
            <v>RVSIDE_2_RERCU4</v>
          </cell>
        </row>
        <row r="516">
          <cell r="A516" t="str">
            <v>RVSIDE_6_RERCU1</v>
          </cell>
        </row>
        <row r="517">
          <cell r="A517" t="str">
            <v>RVSIDE_6_RERCU2</v>
          </cell>
        </row>
        <row r="518">
          <cell r="A518" t="str">
            <v>RVSIDE_6_SPRING</v>
          </cell>
        </row>
        <row r="519">
          <cell r="A519" t="str">
            <v>SALIRV_2_UNIT</v>
          </cell>
        </row>
        <row r="520">
          <cell r="A520" t="str">
            <v>SALTSP_7_UNITS</v>
          </cell>
        </row>
        <row r="521">
          <cell r="A521" t="str">
            <v>SAMPSN_6_KELCO1</v>
          </cell>
        </row>
        <row r="522">
          <cell r="A522" t="str">
            <v>SANJOA_1_UNIT 1</v>
          </cell>
        </row>
        <row r="523">
          <cell r="A523" t="str">
            <v>SANTFG_7_UNITS</v>
          </cell>
        </row>
        <row r="524">
          <cell r="A524" t="str">
            <v>SANTGO_6_COYOTE</v>
          </cell>
        </row>
        <row r="525">
          <cell r="A525" t="str">
            <v>SARGNT_2_UNIT</v>
          </cell>
        </row>
        <row r="526">
          <cell r="A526" t="str">
            <v>SAUGUS_2_TOLAND</v>
          </cell>
        </row>
        <row r="527">
          <cell r="A527" t="str">
            <v>SAUGUS_6_MWDFTH</v>
          </cell>
        </row>
        <row r="528">
          <cell r="A528" t="str">
            <v>SAUGUS_6_PTCHGN</v>
          </cell>
        </row>
        <row r="529">
          <cell r="A529" t="str">
            <v>SAUGUS_6_QF</v>
          </cell>
        </row>
        <row r="530">
          <cell r="A530" t="str">
            <v>SAUGUS_7_CHIQCN</v>
          </cell>
        </row>
        <row r="531">
          <cell r="A531" t="str">
            <v>SAUGUS_7_LOPEZ</v>
          </cell>
        </row>
        <row r="532">
          <cell r="A532" t="str">
            <v>SBERDO_2_PSP3</v>
          </cell>
        </row>
        <row r="533">
          <cell r="A533" t="str">
            <v>SBERDO_2_PSP4</v>
          </cell>
        </row>
        <row r="534">
          <cell r="A534" t="str">
            <v>SBERDO_2_QF</v>
          </cell>
        </row>
        <row r="535">
          <cell r="A535" t="str">
            <v>SBERDO_2_SNTANA</v>
          </cell>
        </row>
        <row r="536">
          <cell r="A536" t="str">
            <v>SBERDO_6_MILLCK</v>
          </cell>
        </row>
        <row r="537">
          <cell r="A537" t="str">
            <v>SCHLTE_1_UNITA1</v>
          </cell>
        </row>
        <row r="538">
          <cell r="A538" t="str">
            <v>SCHLTE_1_UNITA2</v>
          </cell>
        </row>
        <row r="539">
          <cell r="A539" t="str">
            <v>SEARLS_7_ARGUS</v>
          </cell>
        </row>
        <row r="540">
          <cell r="A540" t="str">
            <v>SEARLS_7_WESTEN</v>
          </cell>
        </row>
        <row r="541">
          <cell r="A541" t="str">
            <v>SEAWST_6_LAPOS</v>
          </cell>
        </row>
        <row r="542">
          <cell r="A542" t="str">
            <v>SEGS_1_SEGS2</v>
          </cell>
        </row>
        <row r="543">
          <cell r="A543" t="str">
            <v>SGREGY_6_SANGER</v>
          </cell>
        </row>
        <row r="544">
          <cell r="A544" t="str">
            <v>SIERRA_1_UNITS</v>
          </cell>
        </row>
        <row r="545">
          <cell r="A545" t="str">
            <v>SISQUC_1_SMARIA</v>
          </cell>
        </row>
        <row r="546">
          <cell r="A546" t="str">
            <v>SLUISP_2_UNITS</v>
          </cell>
        </row>
        <row r="547">
          <cell r="A547" t="str">
            <v>SLYCRK_1_UNIT 1</v>
          </cell>
        </row>
        <row r="548">
          <cell r="A548" t="str">
            <v>SMARQF_1_UNIT 1</v>
          </cell>
        </row>
        <row r="549">
          <cell r="A549" t="str">
            <v>SMPAND_7_UNIT</v>
          </cell>
        </row>
        <row r="550">
          <cell r="A550" t="str">
            <v>SMPRIP_1_SMPSON</v>
          </cell>
        </row>
        <row r="551">
          <cell r="A551" t="str">
            <v xml:space="preserve">SMRCOS_6_LNDFIL </v>
          </cell>
        </row>
        <row r="552">
          <cell r="A552" t="str">
            <v>SMUDGO_7_UNIT 1</v>
          </cell>
        </row>
        <row r="553">
          <cell r="A553" t="str">
            <v>SNCLRA_6_OXGEN</v>
          </cell>
        </row>
        <row r="554">
          <cell r="A554" t="str">
            <v>SNCLRA_6_PROCGN</v>
          </cell>
        </row>
        <row r="555">
          <cell r="A555" t="str">
            <v>SNCLRA_6_QF</v>
          </cell>
        </row>
        <row r="556">
          <cell r="A556" t="str">
            <v>SNCLRA_6_WILLMT</v>
          </cell>
        </row>
        <row r="557">
          <cell r="A557" t="str">
            <v>SNDBAR_7_UNIT 1</v>
          </cell>
        </row>
        <row r="558">
          <cell r="A558" t="str">
            <v>SNMALF_6_UNITS</v>
          </cell>
        </row>
        <row r="559">
          <cell r="A559" t="str">
            <v>SONGS_7_UNIT 2</v>
          </cell>
        </row>
        <row r="560">
          <cell r="A560" t="str">
            <v>SONGS_7_UNIT 3</v>
          </cell>
        </row>
        <row r="561">
          <cell r="A561" t="str">
            <v>SOUTH_2_UNIT</v>
          </cell>
        </row>
        <row r="562">
          <cell r="A562" t="str">
            <v>SPAULD_6_UNIT 3</v>
          </cell>
        </row>
        <row r="563">
          <cell r="A563" t="str">
            <v>SPAULD_6_UNIT12</v>
          </cell>
        </row>
        <row r="564">
          <cell r="A564" t="str">
            <v>SPBURN_2_UNIT 1</v>
          </cell>
        </row>
        <row r="565">
          <cell r="A565" t="str">
            <v>SPBURN_7_SNOWMT</v>
          </cell>
        </row>
        <row r="566">
          <cell r="A566" t="str">
            <v>SPI LI_2_UNIT 1</v>
          </cell>
        </row>
        <row r="567">
          <cell r="A567" t="str">
            <v>SPIAND_1_UNIT</v>
          </cell>
        </row>
        <row r="568">
          <cell r="A568" t="str">
            <v>SPICER_1_UNITS</v>
          </cell>
        </row>
        <row r="569">
          <cell r="A569" t="str">
            <v>SPIFBD_1_PL1X2</v>
          </cell>
        </row>
        <row r="570">
          <cell r="A570" t="str">
            <v>SPQUIN_6_SRPCQU</v>
          </cell>
        </row>
        <row r="571">
          <cell r="A571" t="str">
            <v>SPRGAP_1_UNIT 1</v>
          </cell>
        </row>
        <row r="572">
          <cell r="A572" t="str">
            <v>SPRGVL_2_QF</v>
          </cell>
        </row>
        <row r="573">
          <cell r="A573" t="str">
            <v>SPRGVL_2_TULE</v>
          </cell>
        </row>
        <row r="574">
          <cell r="A574" t="str">
            <v>SPRGVL_2_TULESC</v>
          </cell>
        </row>
        <row r="575">
          <cell r="A575" t="str">
            <v>SRINTL_6_UNIT</v>
          </cell>
        </row>
        <row r="576">
          <cell r="A576" t="str">
            <v>STANIS_7_UNIT 1</v>
          </cell>
        </row>
        <row r="577">
          <cell r="A577" t="str">
            <v>STAUFF_1_UNIT</v>
          </cell>
        </row>
        <row r="578">
          <cell r="A578" t="str">
            <v>STIGCT_2_LODI</v>
          </cell>
        </row>
        <row r="579">
          <cell r="A579" t="str">
            <v>STNRES_1_UNIT</v>
          </cell>
        </row>
        <row r="580">
          <cell r="A580" t="str">
            <v>STOILS_1_UNITS</v>
          </cell>
        </row>
        <row r="581">
          <cell r="A581" t="str">
            <v>STOKCG_1_UNIT 1</v>
          </cell>
        </row>
        <row r="582">
          <cell r="A582" t="str">
            <v>STOREY_7_MDRCHW</v>
          </cell>
        </row>
        <row r="583">
          <cell r="A583" t="str">
            <v>SUISUN_7_CTYFAI</v>
          </cell>
        </row>
        <row r="584">
          <cell r="A584" t="str">
            <v>SUNRIS_2_PL1X3</v>
          </cell>
        </row>
        <row r="585">
          <cell r="A585" t="str">
            <v>SUNSET_2_UNITS</v>
          </cell>
        </row>
        <row r="586">
          <cell r="A586" t="str">
            <v>SUTTER_2_PL1X3</v>
          </cell>
        </row>
        <row r="587">
          <cell r="A587" t="str">
            <v>SYCAMR_2_UNITS</v>
          </cell>
        </row>
        <row r="588">
          <cell r="A588" t="str">
            <v>TANHIL_6_SOLART</v>
          </cell>
        </row>
        <row r="589">
          <cell r="A589" t="str">
            <v>TBLMTN_6_QF</v>
          </cell>
        </row>
        <row r="590">
          <cell r="A590" t="str">
            <v>TEMBLR_7_WELLPT</v>
          </cell>
        </row>
        <row r="591">
          <cell r="A591" t="str">
            <v>TENGEN_2_PL1X2</v>
          </cell>
        </row>
        <row r="592">
          <cell r="A592" t="str">
            <v>TERMEX_2_PL1X3</v>
          </cell>
        </row>
        <row r="593">
          <cell r="A593" t="str">
            <v>TESLA_1_QF</v>
          </cell>
        </row>
        <row r="594">
          <cell r="A594" t="str">
            <v>THMENG_1_UNIT 1</v>
          </cell>
        </row>
        <row r="595">
          <cell r="A595" t="str">
            <v>TIDWTR_2_UNITS</v>
          </cell>
        </row>
        <row r="596">
          <cell r="A596" t="str">
            <v>TIFFNY_1_DILLON</v>
          </cell>
        </row>
        <row r="597">
          <cell r="A597" t="str">
            <v>TIGRCK_7_UNITS</v>
          </cell>
        </row>
        <row r="598">
          <cell r="A598" t="str">
            <v>TKOPWR_2_UNIT</v>
          </cell>
        </row>
        <row r="599">
          <cell r="A599" t="str">
            <v>TOADTW_6_UNIT</v>
          </cell>
        </row>
        <row r="600">
          <cell r="A600" t="str">
            <v>TULLCK_7_UNITS</v>
          </cell>
        </row>
        <row r="601">
          <cell r="A601" t="str">
            <v>TXMCKT_6_UNIT</v>
          </cell>
        </row>
        <row r="602">
          <cell r="A602" t="str">
            <v>TXNMID_1_UNIT 2</v>
          </cell>
        </row>
        <row r="603">
          <cell r="A603" t="str">
            <v>UKIAH_7_LAKEMN</v>
          </cell>
        </row>
        <row r="604">
          <cell r="A604" t="str">
            <v>ULTOGL_1_POSO</v>
          </cell>
        </row>
        <row r="605">
          <cell r="A605" t="str">
            <v>ULTPCH_1_UNIT 1</v>
          </cell>
        </row>
        <row r="606">
          <cell r="A606" t="str">
            <v>ULTPFR_1_UNIT 1</v>
          </cell>
        </row>
        <row r="607">
          <cell r="A607" t="str">
            <v>ULTRCK_2_UNIT</v>
          </cell>
        </row>
        <row r="608">
          <cell r="A608" t="str">
            <v>UNCHEM_1_UNIT</v>
          </cell>
        </row>
        <row r="609">
          <cell r="A609" t="str">
            <v>UNOCAL_1_UNITS</v>
          </cell>
        </row>
        <row r="610">
          <cell r="A610" t="str">
            <v>UNTDQF_7_UNITS</v>
          </cell>
        </row>
        <row r="611">
          <cell r="A611" t="str">
            <v>UNVRSY_1_UNIT 1</v>
          </cell>
        </row>
        <row r="612">
          <cell r="A612" t="str">
            <v>USWND1_2_UNITS</v>
          </cell>
        </row>
        <row r="613">
          <cell r="A613" t="str">
            <v>USWND2_1_UNITS</v>
          </cell>
        </row>
        <row r="614">
          <cell r="A614" t="str">
            <v>USWND4_2_UNITS</v>
          </cell>
        </row>
        <row r="615">
          <cell r="A615" t="str">
            <v>USWNDR_2_SMUD</v>
          </cell>
        </row>
        <row r="616">
          <cell r="A616" t="str">
            <v>USWNDR_2_UNITS</v>
          </cell>
        </row>
        <row r="617">
          <cell r="A617" t="str">
            <v>USWPFK_6_FRICK</v>
          </cell>
        </row>
        <row r="618">
          <cell r="A618" t="str">
            <v>USWPJR_2_UNITS</v>
          </cell>
        </row>
        <row r="619">
          <cell r="A619" t="str">
            <v>VACADX_1_QF</v>
          </cell>
        </row>
        <row r="620">
          <cell r="A620" t="str">
            <v>VACADX_1_SOLAR</v>
          </cell>
        </row>
        <row r="621">
          <cell r="A621" t="str">
            <v>VACADX_1_UNITA1</v>
          </cell>
        </row>
        <row r="622">
          <cell r="A622" t="str">
            <v>VALLEY_5_PERRIS</v>
          </cell>
        </row>
        <row r="623">
          <cell r="A623" t="str">
            <v>VALLEY_5_REDMTN</v>
          </cell>
        </row>
        <row r="624">
          <cell r="A624" t="str">
            <v>VALLEY_7_BADLND</v>
          </cell>
        </row>
        <row r="625">
          <cell r="A625" t="str">
            <v>VALLEY_7_UNITA1</v>
          </cell>
        </row>
        <row r="626">
          <cell r="A626" t="str">
            <v>VEDDER_1_SEKERN</v>
          </cell>
        </row>
        <row r="627">
          <cell r="A627" t="str">
            <v>VERNON_6_GONZL1</v>
          </cell>
        </row>
        <row r="628">
          <cell r="A628" t="str">
            <v>VERNON_6_GONZL2</v>
          </cell>
        </row>
        <row r="629">
          <cell r="A629" t="str">
            <v>VERNON_6_MALBRG</v>
          </cell>
        </row>
        <row r="630">
          <cell r="A630" t="str">
            <v>VESTAL_2_KERN</v>
          </cell>
        </row>
        <row r="631">
          <cell r="A631" t="str">
            <v>VESTAL_6_QF</v>
          </cell>
        </row>
        <row r="632">
          <cell r="A632" t="str">
            <v>VESTAL_6_ULTRGN</v>
          </cell>
        </row>
        <row r="633">
          <cell r="A633" t="str">
            <v>VESTAL_6_WDFIRE</v>
          </cell>
        </row>
        <row r="634">
          <cell r="A634" t="str">
            <v>VICTOR_1_QF</v>
          </cell>
        </row>
        <row r="635">
          <cell r="A635" t="str">
            <v>VILLPK_2_VALLYV</v>
          </cell>
        </row>
        <row r="636">
          <cell r="A636" t="str">
            <v>VILLPK_6_MWDYOR</v>
          </cell>
        </row>
        <row r="637">
          <cell r="A637" t="str">
            <v>VINCNT_2_QF</v>
          </cell>
        </row>
        <row r="638">
          <cell r="A638" t="str">
            <v>VINCNT_2_WESTWD</v>
          </cell>
        </row>
        <row r="639">
          <cell r="A639" t="str">
            <v>VISTA_6_QF</v>
          </cell>
        </row>
        <row r="640">
          <cell r="A640" t="str">
            <v>VLYHOM_7_SSJID</v>
          </cell>
        </row>
        <row r="641">
          <cell r="A641" t="str">
            <v>VOLTA_2_UNIT 1</v>
          </cell>
        </row>
        <row r="642">
          <cell r="A642" t="str">
            <v>VOLTA_2_UNIT 2</v>
          </cell>
        </row>
        <row r="643">
          <cell r="A643" t="str">
            <v>VOLTA_7_QFUNTS</v>
          </cell>
        </row>
        <row r="644">
          <cell r="A644" t="str">
            <v>WADHAM_6_UNIT</v>
          </cell>
        </row>
        <row r="645">
          <cell r="A645" t="str">
            <v>WALNUT_6_HILLGEN</v>
          </cell>
        </row>
        <row r="646">
          <cell r="A646" t="str">
            <v>WALNUT_7_WCOVCT</v>
          </cell>
        </row>
        <row r="647">
          <cell r="A647" t="str">
            <v>WALNUT_7_WCOVST</v>
          </cell>
        </row>
        <row r="648">
          <cell r="A648" t="str">
            <v>WARNE_2_UNIT</v>
          </cell>
        </row>
        <row r="649">
          <cell r="A649" t="str">
            <v>WDFRDF_2_UNITS</v>
          </cell>
        </row>
        <row r="650">
          <cell r="A650" t="str">
            <v>WDLEAF_7_UNIT 1</v>
          </cell>
        </row>
        <row r="651">
          <cell r="A651" t="str">
            <v>WESTPT_2_UNIT</v>
          </cell>
        </row>
        <row r="652">
          <cell r="A652" t="str">
            <v>WHEATL_6_LNDFIL</v>
          </cell>
        </row>
        <row r="653">
          <cell r="A653" t="str">
            <v>WHTWTR_1_WINDA1</v>
          </cell>
        </row>
        <row r="654">
          <cell r="A654" t="str">
            <v>WISE_1_UNIT 1</v>
          </cell>
        </row>
        <row r="655">
          <cell r="A655" t="str">
            <v>WISE_1_UNIT 2</v>
          </cell>
        </row>
        <row r="656">
          <cell r="A656" t="str">
            <v>WISHON_6_UNITS</v>
          </cell>
        </row>
        <row r="657">
          <cell r="A657" t="str">
            <v>WLLWCR_6_CEDRFL</v>
          </cell>
        </row>
        <row r="658">
          <cell r="A658" t="str">
            <v>WNDMAS_2_UNIT 1</v>
          </cell>
        </row>
        <row r="659">
          <cell r="A659" t="str">
            <v>WOLFSK_1_UNITA1</v>
          </cell>
        </row>
        <row r="660">
          <cell r="A660" t="str">
            <v>WRGHTP_7_AMENGY</v>
          </cell>
        </row>
        <row r="661">
          <cell r="A661" t="str">
            <v>WSENGY_1_UNIT 1</v>
          </cell>
        </row>
        <row r="662">
          <cell r="A662" t="str">
            <v>YUBACT_1_SUNSWT</v>
          </cell>
        </row>
        <row r="663">
          <cell r="A663" t="str">
            <v>YUBACT_6_UNITA1</v>
          </cell>
        </row>
        <row r="664">
          <cell r="A664" t="str">
            <v>ZOND_6_UNIT</v>
          </cell>
        </row>
        <row r="665">
          <cell r="A665" t="str">
            <v xml:space="preserve"> </v>
          </cell>
        </row>
        <row r="666">
          <cell r="A666" t="str">
            <v xml:space="preserve"> </v>
          </cell>
        </row>
        <row r="667">
          <cell r="A667" t="str">
            <v xml:space="preserve">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/>
      <sheetData sheetId="1"/>
      <sheetData sheetId="2"/>
      <sheetData sheetId="3">
        <row r="32">
          <cell r="B32" t="str">
            <v>Yes - SOLR</v>
          </cell>
        </row>
        <row r="33">
          <cell r="B33" t="str">
            <v>Yes - WIND</v>
          </cell>
        </row>
        <row r="34">
          <cell r="B34" t="str">
            <v>No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IN.xls"/>
      <sheetName val="DSM.XLS"/>
      <sheetName val="SUMMARY.XLS"/>
      <sheetName val="songs2&amp;3 fuel"/>
      <sheetName val="Flex Pric Opt Revs"/>
      <sheetName val="salsrevs.xls"/>
      <sheetName val="OSSREVs"/>
      <sheetName val="ECAC.XLS"/>
      <sheetName val="ERAM.XLS"/>
      <sheetName val="Interim Transition BA"/>
      <sheetName val="ALBRR.XLS"/>
      <sheetName val="GALBRR.xls"/>
      <sheetName val="PVDDA.XLS"/>
      <sheetName val="CARE.xls"/>
      <sheetName val="RDD.xls"/>
      <sheetName val="ECONDEV"/>
      <sheetName val="HAZWASTE.XLS"/>
      <sheetName val="FUELOIL"/>
      <sheetName val="OPTIONAL  PRICING"/>
      <sheetName val="EnVEST"/>
      <sheetName val="Palo Verde BA"/>
      <sheetName val="SONGS  ICIP"/>
      <sheetName val="Palo Verde Sunk"/>
      <sheetName val="SONGS Sunk"/>
      <sheetName val="ELECVEH"/>
      <sheetName val="GCAC.XLS"/>
      <sheetName val="PPUs FERC"/>
      <sheetName val="Billing Table_Round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 REV GL 101"/>
      <sheetName val="#REF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Model Inputs"/>
      <sheetName val="Gen Rate Structure"/>
      <sheetName val="ProSym Inputs"/>
      <sheetName val="SCE Financials"/>
      <sheetName val="SDG&amp;E Financials"/>
      <sheetName val="Power Supply Cost Table 24"/>
      <sheetName val="Revenue Requirement Table 18"/>
      <sheetName val="DWR Proforma - Accrued"/>
      <sheetName val="Cash Flows"/>
      <sheetName val="DWR Summary $MWh"/>
      <sheetName val="DS Coverage"/>
      <sheetName val="JP Morgan Input"/>
      <sheetName val="Common Rate Base Detail"/>
      <sheetName val="ProSym Processor"/>
      <sheetName val="ProSym Spot Summary"/>
      <sheetName val="Volume Analysis"/>
      <sheetName val="JPM Output"/>
      <sheetName val="Navigant v CAPUC Filed"/>
      <sheetName val="Presentation Graphics"/>
      <sheetName val="DWR Financials"/>
      <sheetName val="DWR Energy Requirements &amp; Sales"/>
      <sheetName val="DWR Revenue Requirement"/>
      <sheetName val="Revenue Requirement Tables"/>
      <sheetName val="Rate Increase Breakdown"/>
      <sheetName val="Per Unit Revenue Requirement"/>
      <sheetName val="BLTables"/>
      <sheetName val="BLCapIFd"/>
      <sheetName val="BLTaxable"/>
      <sheetName val="BLTaxExempt"/>
      <sheetName val="BLComb"/>
      <sheetName val="BLMonthly"/>
    </sheetNames>
    <sheetDataSet>
      <sheetData sheetId="0" refreshError="1"/>
      <sheetData sheetId="1" refreshError="1">
        <row r="108">
          <cell r="H108">
            <v>0</v>
          </cell>
        </row>
        <row r="109">
          <cell r="H109">
            <v>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ata Definitions"/>
      <sheetName val="Project Information"/>
      <sheetName val="Annex-Interconnection"/>
      <sheetName val="Attestation"/>
      <sheetName val="Choice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Alberta Electric System Operator (AESO)</v>
          </cell>
          <cell r="B2" t="str">
            <v>Bundled</v>
          </cell>
          <cell r="E2" t="str">
            <v>Not yet submitted for approval</v>
          </cell>
          <cell r="F2" t="str">
            <v>Barstow</v>
          </cell>
          <cell r="G2" t="str">
            <v>Not Yet Begun</v>
          </cell>
          <cell r="I2" t="str">
            <v>PPA - Solicitation</v>
          </cell>
          <cell r="J2" t="str">
            <v>PG&amp;E</v>
          </cell>
          <cell r="K2" t="str">
            <v>Yes</v>
          </cell>
          <cell r="N2" t="str">
            <v>In Development</v>
          </cell>
          <cell r="O2" t="str">
            <v>Not Yet Seeking Financing</v>
          </cell>
          <cell r="Q2" t="str">
            <v>Not started</v>
          </cell>
          <cell r="T2" t="str">
            <v>Under Negotiation</v>
          </cell>
          <cell r="U2" t="str">
            <v>Category 0</v>
          </cell>
          <cell r="AA2" t="str">
            <v>Not Yet Filed</v>
          </cell>
          <cell r="AB2" t="str">
            <v>Not Yet Filed</v>
          </cell>
          <cell r="AC2" t="str">
            <v>Not Yet Filed</v>
          </cell>
          <cell r="AD2" t="str">
            <v>Biodiesel</v>
          </cell>
          <cell r="AG2" t="str">
            <v>Yes</v>
          </cell>
          <cell r="AO2" t="str">
            <v>USA</v>
          </cell>
          <cell r="AV2" t="str">
            <v>Solar: Fixed Tilt</v>
          </cell>
          <cell r="AW2" t="str">
            <v>Not Started</v>
          </cell>
          <cell r="AX2" t="str">
            <v>RAM 1</v>
          </cell>
          <cell r="AY2" t="str">
            <v>Utility</v>
          </cell>
        </row>
        <row r="3">
          <cell r="A3" t="str">
            <v>Arizona Public Service Company (AZPS)</v>
          </cell>
          <cell r="B3" t="str">
            <v>REC Only</v>
          </cell>
          <cell r="E3" t="str">
            <v>Pending approval</v>
          </cell>
          <cell r="F3" t="str">
            <v>Baja</v>
          </cell>
          <cell r="G3" t="str">
            <v>Under Construction</v>
          </cell>
          <cell r="I3" t="str">
            <v>PPA - Bilateral</v>
          </cell>
          <cell r="J3" t="str">
            <v>SCE</v>
          </cell>
          <cell r="K3" t="str">
            <v>No</v>
          </cell>
          <cell r="N3" t="str">
            <v>Online-Test Energy</v>
          </cell>
          <cell r="O3" t="str">
            <v>Seeking Financing</v>
          </cell>
          <cell r="Q3" t="str">
            <v>Developer has submitted its Interconnection Request Application</v>
          </cell>
          <cell r="T3" t="str">
            <v>In Development</v>
          </cell>
          <cell r="U3" t="str">
            <v>Category 1</v>
          </cell>
          <cell r="AA3" t="str">
            <v>Filed - Study Tendered</v>
          </cell>
          <cell r="AB3" t="str">
            <v>Filed - Study Tendered</v>
          </cell>
          <cell r="AC3" t="str">
            <v>Filed - Study Tendered</v>
          </cell>
          <cell r="AD3" t="str">
            <v>Biogas</v>
          </cell>
          <cell r="AG3" t="str">
            <v>No</v>
          </cell>
          <cell r="AO3" t="str">
            <v>Canada</v>
          </cell>
          <cell r="AV3" t="str">
            <v>Solar: Tracking (1 Axis)</v>
          </cell>
          <cell r="AW3" t="str">
            <v>Under Negotiation</v>
          </cell>
          <cell r="AX3" t="str">
            <v>RAM 2</v>
          </cell>
          <cell r="AY3" t="str">
            <v>Counterparty</v>
          </cell>
        </row>
        <row r="4">
          <cell r="A4" t="str">
            <v>Arlington Valley LLC (DEAA)</v>
          </cell>
          <cell r="E4" t="str">
            <v>Approved</v>
          </cell>
          <cell r="F4" t="str">
            <v>Carrizo North</v>
          </cell>
          <cell r="G4" t="str">
            <v>Complete</v>
          </cell>
          <cell r="I4" t="str">
            <v>PSA - Bilateral</v>
          </cell>
          <cell r="J4" t="str">
            <v>SDG&amp;E</v>
          </cell>
          <cell r="K4" t="str">
            <v>Prime</v>
          </cell>
          <cell r="N4" t="str">
            <v>Online-Partially Delivering</v>
          </cell>
          <cell r="O4" t="str">
            <v>Partial Financing Secured</v>
          </cell>
          <cell r="Q4" t="str">
            <v>Developer has submitted requirements for maintaining queue position</v>
          </cell>
          <cell r="T4" t="str">
            <v>Online</v>
          </cell>
          <cell r="U4" t="str">
            <v>Category 2</v>
          </cell>
          <cell r="AA4" t="str">
            <v>Filed - Study in Progress</v>
          </cell>
          <cell r="AB4" t="str">
            <v>Filed - Study in Progress</v>
          </cell>
          <cell r="AC4" t="str">
            <v>Filed - Study in Progress</v>
          </cell>
          <cell r="AD4" t="str">
            <v>Biomass</v>
          </cell>
          <cell r="AO4" t="str">
            <v>Multiple</v>
          </cell>
          <cell r="AV4" t="str">
            <v>Solar: Tracking (2 Axis)</v>
          </cell>
          <cell r="AW4" t="str">
            <v>Signed</v>
          </cell>
          <cell r="AX4" t="str">
            <v>RAM 3</v>
          </cell>
          <cell r="AY4" t="str">
            <v>Mutual</v>
          </cell>
        </row>
        <row r="5">
          <cell r="A5" t="str">
            <v>Avista Corporation (AVA)</v>
          </cell>
          <cell r="E5" t="str">
            <v>No approval needed</v>
          </cell>
          <cell r="F5" t="str">
            <v>Carrizo South</v>
          </cell>
          <cell r="G5" t="str">
            <v>Unknown</v>
          </cell>
          <cell r="I5" t="str">
            <v>FIT - 1969</v>
          </cell>
          <cell r="J5" t="str">
            <v>Other</v>
          </cell>
          <cell r="N5" t="str">
            <v>Online-Fully Delivering</v>
          </cell>
          <cell r="O5" t="str">
            <v>All Financing Secured</v>
          </cell>
          <cell r="Q5" t="str">
            <v>Project accepted through Fast Track Process</v>
          </cell>
          <cell r="T5" t="str">
            <v>Expired</v>
          </cell>
          <cell r="U5" t="str">
            <v>Category 3</v>
          </cell>
          <cell r="AA5" t="str">
            <v>Filed - Re-Study Required</v>
          </cell>
          <cell r="AB5" t="str">
            <v>Filed - Re-Study Required</v>
          </cell>
          <cell r="AC5" t="str">
            <v>Filed - Re-Study Required</v>
          </cell>
          <cell r="AD5" t="str">
            <v>Conduit hydro</v>
          </cell>
          <cell r="AO5" t="str">
            <v>TBD</v>
          </cell>
          <cell r="AV5" t="str">
            <v>Hydro: Run-of-River</v>
          </cell>
          <cell r="AW5" t="str">
            <v>Self-Perform</v>
          </cell>
          <cell r="AX5" t="str">
            <v>RAM 4</v>
          </cell>
        </row>
        <row r="6">
          <cell r="A6" t="str">
            <v>Balancing Authority of Northern (BANC)</v>
          </cell>
          <cell r="E6" t="str">
            <v>Approved-Amendment pending approval</v>
          </cell>
          <cell r="F6" t="str">
            <v>Cuyama</v>
          </cell>
          <cell r="I6" t="str">
            <v>FIT - ReMAT</v>
          </cell>
          <cell r="N6" t="str">
            <v>Expired</v>
          </cell>
          <cell r="O6" t="str">
            <v>N/A-No Financing Required</v>
          </cell>
          <cell r="Q6" t="str">
            <v>Project has technical scoping meeting</v>
          </cell>
          <cell r="T6" t="str">
            <v>Terminated</v>
          </cell>
          <cell r="AA6" t="str">
            <v>Complete</v>
          </cell>
          <cell r="AB6" t="str">
            <v>Complete</v>
          </cell>
          <cell r="AC6" t="str">
            <v>Complete</v>
          </cell>
          <cell r="AD6" t="str">
            <v>Digester gas</v>
          </cell>
          <cell r="AV6" t="str">
            <v>Hydro: Reservoir</v>
          </cell>
          <cell r="AW6" t="str">
            <v>N/A</v>
          </cell>
          <cell r="AX6" t="str">
            <v>RAM 5</v>
          </cell>
        </row>
        <row r="7">
          <cell r="A7" t="str">
            <v>Bonneville Power Administration (BPAT)</v>
          </cell>
          <cell r="E7" t="str">
            <v>Advice letter withdrawn</v>
          </cell>
          <cell r="F7" t="str">
            <v>Fairmont</v>
          </cell>
          <cell r="I7" t="str">
            <v>FIT - SB1122</v>
          </cell>
          <cell r="N7" t="str">
            <v>Terminated</v>
          </cell>
          <cell r="O7" t="str">
            <v>Unknown</v>
          </cell>
          <cell r="Q7" t="str">
            <v>Project is undergoing Phase I Study</v>
          </cell>
          <cell r="AA7" t="str">
            <v>Waived</v>
          </cell>
          <cell r="AB7" t="str">
            <v>Waived</v>
          </cell>
          <cell r="AC7" t="str">
            <v>Waived</v>
          </cell>
          <cell r="AD7" t="str">
            <v>Geothermal</v>
          </cell>
          <cell r="AV7" t="str">
            <v>Hydro: Unknown</v>
          </cell>
          <cell r="AW7" t="str">
            <v>Unknown</v>
          </cell>
        </row>
        <row r="8">
          <cell r="A8" t="str">
            <v>British Columbia Hydro Authority (BCHA)</v>
          </cell>
          <cell r="E8" t="str">
            <v>Rejected</v>
          </cell>
          <cell r="F8" t="str">
            <v>Imperial East</v>
          </cell>
          <cell r="I8" t="str">
            <v>PV PPA Programs</v>
          </cell>
          <cell r="Q8" t="str">
            <v>Developer has received results of Phase I Interconnection Study</v>
          </cell>
          <cell r="AA8" t="str">
            <v>Withdrawn</v>
          </cell>
          <cell r="AB8" t="str">
            <v>Withdrawn</v>
          </cell>
          <cell r="AC8" t="str">
            <v>Withdrawn</v>
          </cell>
          <cell r="AD8" t="str">
            <v>Hybrid</v>
          </cell>
          <cell r="AV8" t="str">
            <v>N/A</v>
          </cell>
        </row>
        <row r="9">
          <cell r="A9" t="str">
            <v>California Independent System Operator (CAISO)</v>
          </cell>
          <cell r="F9" t="str">
            <v>Imperial North</v>
          </cell>
          <cell r="I9" t="str">
            <v>Renewable Standard Contract (RSC)</v>
          </cell>
          <cell r="Q9" t="str">
            <v>Developer filed application for Phase II Interconnection study</v>
          </cell>
          <cell r="AA9" t="str">
            <v>Unknown</v>
          </cell>
          <cell r="AB9" t="str">
            <v>Unknown</v>
          </cell>
          <cell r="AC9" t="str">
            <v>Unknown</v>
          </cell>
          <cell r="AD9" t="str">
            <v>Landfill gas</v>
          </cell>
        </row>
        <row r="10">
          <cell r="A10" t="str">
            <v>Comision Federal de Electricidad (CFE)</v>
          </cell>
          <cell r="F10" t="str">
            <v>Imperial South</v>
          </cell>
          <cell r="I10" t="str">
            <v>Utility-Owned Generation (UOG)</v>
          </cell>
          <cell r="Q10" t="str">
            <v>(GIDAP) ISO performs reassesment study based on developer decisions from phase I results</v>
          </cell>
          <cell r="AA10" t="str">
            <v>N/A</v>
          </cell>
          <cell r="AB10" t="str">
            <v>N/A</v>
          </cell>
          <cell r="AC10" t="str">
            <v>N/A</v>
          </cell>
          <cell r="AD10" t="str">
            <v>Muni solid waste</v>
          </cell>
        </row>
        <row r="11">
          <cell r="A11" t="str">
            <v>El Paso Electric Company (EPE)</v>
          </cell>
          <cell r="F11" t="str">
            <v>Inyokern</v>
          </cell>
          <cell r="I11" t="str">
            <v>Renewable Auction Mechanism (RAM)</v>
          </cell>
          <cell r="Q11" t="str">
            <v>Project is undergoing Phase II Interconnection Study</v>
          </cell>
          <cell r="AD11" t="str">
            <v>Ocean/tidal</v>
          </cell>
        </row>
        <row r="12">
          <cell r="A12" t="str">
            <v>Gila River Power LP (GRMA)</v>
          </cell>
          <cell r="F12" t="str">
            <v>Iron Mountain</v>
          </cell>
          <cell r="I12" t="str">
            <v>QF Standard Contract</v>
          </cell>
          <cell r="Q12" t="str">
            <v>Developer has received results of Phase II interconnection study</v>
          </cell>
          <cell r="AD12" t="str">
            <v>Small hydro</v>
          </cell>
        </row>
        <row r="13">
          <cell r="A13" t="str">
            <v>Griffith Energy LLC (GRIF)</v>
          </cell>
          <cell r="F13" t="str">
            <v>Kramer</v>
          </cell>
          <cell r="I13" t="str">
            <v>QF CHP</v>
          </cell>
          <cell r="Q13" t="str">
            <v>(GIDAP) Developer has received results and  submitted affidavits attesting to progress on specified milestones</v>
          </cell>
          <cell r="AD13" t="str">
            <v>Solar PV - Rooftop</v>
          </cell>
        </row>
        <row r="14">
          <cell r="A14" t="str">
            <v>Idaho Power Company (IPCO)</v>
          </cell>
          <cell r="F14" t="str">
            <v>Lassen North</v>
          </cell>
          <cell r="Q14" t="str">
            <v>(GIDAP) CAISO provides TP Deliverability allocation results to customers for eligible projects</v>
          </cell>
          <cell r="AD14" t="str">
            <v>Solar PV - Ground mount</v>
          </cell>
        </row>
        <row r="15">
          <cell r="A15" t="str">
            <v>Imperial Irrigation District (IID)</v>
          </cell>
          <cell r="F15" t="str">
            <v>Lassen South</v>
          </cell>
          <cell r="Q15" t="str">
            <v>Project is negotiating its GIA</v>
          </cell>
          <cell r="AD15" t="str">
            <v>Solar Thermal - No Storage</v>
          </cell>
        </row>
        <row r="16">
          <cell r="A16" t="str">
            <v>Lassen Municipal Utility District (LMUD)</v>
          </cell>
          <cell r="F16" t="str">
            <v>Mountain Pass</v>
          </cell>
          <cell r="Q16" t="str">
            <v>GIA executed and developer has posted 2nd IFS</v>
          </cell>
          <cell r="AD16" t="str">
            <v>Solar Thermal - With Storage (molten salt)</v>
          </cell>
        </row>
        <row r="17">
          <cell r="A17" t="str">
            <v>Los Angeles Department of Water and Power (LDWP)</v>
          </cell>
          <cell r="F17" t="str">
            <v>N/A</v>
          </cell>
          <cell r="Q17" t="str">
            <v>Project makes third financial posting at start of construction activities</v>
          </cell>
          <cell r="AD17" t="str">
            <v>Space solar</v>
          </cell>
        </row>
        <row r="18">
          <cell r="A18" t="str">
            <v>Missouri Region (Colorado)</v>
          </cell>
          <cell r="F18" t="str">
            <v>Needles</v>
          </cell>
          <cell r="Q18" t="str">
            <v>Self Perform</v>
          </cell>
          <cell r="AD18" t="str">
            <v>Wind</v>
          </cell>
        </row>
        <row r="19">
          <cell r="A19" t="str">
            <v>NaturEner Power Watch LLC (GWA)</v>
          </cell>
          <cell r="F19" t="str">
            <v>Nevada N</v>
          </cell>
          <cell r="Q19" t="str">
            <v>Complete</v>
          </cell>
          <cell r="AD19" t="str">
            <v>Various</v>
          </cell>
        </row>
        <row r="20">
          <cell r="A20" t="str">
            <v>Nevada Power Company (NEVP)</v>
          </cell>
          <cell r="F20" t="str">
            <v>Nevada C</v>
          </cell>
          <cell r="Q20" t="str">
            <v>Withdrawn</v>
          </cell>
        </row>
        <row r="21">
          <cell r="A21" t="str">
            <v>New Harquahala Generating Company (HGMA)</v>
          </cell>
          <cell r="F21" t="str">
            <v>NonCREZ</v>
          </cell>
          <cell r="Q21" t="str">
            <v>Unknown</v>
          </cell>
        </row>
        <row r="22">
          <cell r="A22" t="str">
            <v>NorthWestern Energy (NWMT)</v>
          </cell>
          <cell r="F22" t="str">
            <v>Owens Valley</v>
          </cell>
          <cell r="Q22" t="str">
            <v>N/A</v>
          </cell>
        </row>
        <row r="23">
          <cell r="A23" t="str">
            <v>PacifiCorp East (PACE)</v>
          </cell>
          <cell r="F23" t="str">
            <v>Palm Springs</v>
          </cell>
        </row>
        <row r="24">
          <cell r="A24" t="str">
            <v>PacifiCorp West (PACW)</v>
          </cell>
          <cell r="F24" t="str">
            <v>Pisgah</v>
          </cell>
        </row>
        <row r="25">
          <cell r="A25" t="str">
            <v>Portland General Electric Company (PGE)</v>
          </cell>
          <cell r="F25" t="str">
            <v>Riverside East</v>
          </cell>
        </row>
        <row r="26">
          <cell r="A26" t="str">
            <v>Public Service Company of Colorado (PSCO)</v>
          </cell>
          <cell r="F26" t="str">
            <v>Round Mountain</v>
          </cell>
        </row>
        <row r="27">
          <cell r="A27" t="str">
            <v>Public Service Company of New Mexico (PNM)</v>
          </cell>
          <cell r="F27" t="str">
            <v>San Bernardino - Bakersfield</v>
          </cell>
        </row>
        <row r="28">
          <cell r="A28" t="str">
            <v>PUD No. 1 of Chelan County (CHPD)</v>
          </cell>
          <cell r="F28" t="str">
            <v>San Bernardino - Lucerne</v>
          </cell>
        </row>
        <row r="29">
          <cell r="A29" t="str">
            <v>PUD No. 1 of Douglas County (DOPD)</v>
          </cell>
          <cell r="F29" t="str">
            <v>San Diego North Central</v>
          </cell>
        </row>
        <row r="30">
          <cell r="A30" t="str">
            <v>PUD No. 2 of Grant County (GCPD)</v>
          </cell>
          <cell r="F30" t="str">
            <v>San Diego South</v>
          </cell>
        </row>
        <row r="31">
          <cell r="A31" t="str">
            <v>Puget Sound Energy (PSEI)</v>
          </cell>
          <cell r="F31" t="str">
            <v>Santa Barbara</v>
          </cell>
        </row>
        <row r="32">
          <cell r="A32" t="str">
            <v>Salt River Project (SRP)</v>
          </cell>
          <cell r="F32" t="str">
            <v>Solano</v>
          </cell>
        </row>
        <row r="33">
          <cell r="A33" t="str">
            <v>Seattle City Light (SCL)</v>
          </cell>
          <cell r="F33" t="str">
            <v>TBD</v>
          </cell>
        </row>
        <row r="34">
          <cell r="A34" t="str">
            <v>Sierra Pacific Power Company (SPPC)</v>
          </cell>
          <cell r="F34" t="str">
            <v>Tehachapi</v>
          </cell>
        </row>
        <row r="35">
          <cell r="A35" t="str">
            <v>City of Tacoma Department of Public Utilities (TPWR)</v>
          </cell>
          <cell r="F35" t="str">
            <v>Twenty-nine Palms</v>
          </cell>
        </row>
        <row r="36">
          <cell r="A36" t="str">
            <v>Tucson Electric Power Company (TEPC)</v>
          </cell>
          <cell r="F36" t="str">
            <v>Unidentified</v>
          </cell>
        </row>
        <row r="37">
          <cell r="A37" t="str">
            <v>Turlock Irrigation District (TIDC)</v>
          </cell>
          <cell r="F37" t="str">
            <v>Unknown</v>
          </cell>
        </row>
        <row r="38">
          <cell r="A38" t="str">
            <v>Western Area Power Administration (WACM)</v>
          </cell>
          <cell r="F38" t="str">
            <v>Victorville</v>
          </cell>
        </row>
        <row r="39">
          <cell r="A39" t="str">
            <v>Unknown</v>
          </cell>
          <cell r="F39" t="str">
            <v>Westlands</v>
          </cell>
        </row>
        <row r="40">
          <cell r="A40" t="str">
            <v>Western Area Power Administration (WALC)</v>
          </cell>
        </row>
        <row r="41">
          <cell r="A41" t="str">
            <v>Western Area Power Administration (WAUW)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  <row r="28">
          <cell r="B28" t="str">
            <v>North</v>
          </cell>
        </row>
        <row r="29">
          <cell r="B29" t="str">
            <v>South</v>
          </cell>
        </row>
        <row r="36">
          <cell r="B36" t="str">
            <v>Yes</v>
          </cell>
        </row>
        <row r="37">
          <cell r="B37" t="str">
            <v>No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 Tot Rate"/>
      <sheetName val="Proc Prelim B"/>
      <sheetName val="Total Rate"/>
      <sheetName val="PGA Amort"/>
      <sheetName val="Core Rate Table"/>
      <sheetName val="Proc Volumes"/>
      <sheetName val="Tariff G-CP"/>
      <sheetName val="Tariff G-CPX"/>
      <sheetName val="Res Natural Gas Watch"/>
      <sheetName val="G-NR1 Natural Gas Watch"/>
      <sheetName val="Tariff G-SUR"/>
      <sheetName val="Interstate Charge"/>
      <sheetName val="Interstate NGV"/>
      <sheetName val="Intrastate Backbone"/>
      <sheetName val="Intrastate BB NGV"/>
      <sheetName val="Canadian Charge"/>
      <sheetName val="Canadian Chrg NGV"/>
      <sheetName val="G-CFS Rate"/>
      <sheetName val="Cycled CC Storage"/>
      <sheetName val="Base and Noncycled CC Storage"/>
      <sheetName val="Base and Noncycled CC NGV"/>
      <sheetName val="BCAP Proc Vol"/>
      <sheetName val="Bill Comparison"/>
      <sheetName val="GCP WP Cover"/>
      <sheetName val="GCPX WP Cover"/>
      <sheetName val="Macros"/>
      <sheetName val="Module1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C6">
            <v>1</v>
          </cell>
        </row>
      </sheetData>
      <sheetData sheetId="8" refreshError="1"/>
      <sheetData sheetId="9" refreshError="1"/>
      <sheetData sheetId="10" refreshError="1"/>
      <sheetData sheetId="11" refreshError="1">
        <row r="2">
          <cell r="A2" t="str">
            <v>G-SUR Rate Calculation Sheet</v>
          </cell>
        </row>
        <row r="3">
          <cell r="A3">
            <v>38412</v>
          </cell>
        </row>
        <row r="7">
          <cell r="A7" t="str">
            <v>G-SUR WACOG</v>
          </cell>
          <cell r="C7" t="str">
            <v>(Based On G-SUR WACOG)</v>
          </cell>
          <cell r="G7">
            <v>5.5415000000000001</v>
          </cell>
          <cell r="H7" t="str">
            <v>$/Dth</v>
          </cell>
        </row>
        <row r="9">
          <cell r="A9" t="str">
            <v>Converted to $/Therm</v>
          </cell>
          <cell r="D9" t="str">
            <v>($5.5415 Dth/10)</v>
          </cell>
          <cell r="G9">
            <v>0.55415000000000003</v>
          </cell>
          <cell r="H9" t="str">
            <v>$/therm</v>
          </cell>
        </row>
        <row r="13">
          <cell r="A13" t="str">
            <v xml:space="preserve">WACOG </v>
          </cell>
          <cell r="G13">
            <v>0.55415000000000003</v>
          </cell>
          <cell r="H13" t="str">
            <v>$/therm</v>
          </cell>
        </row>
        <row r="15">
          <cell r="A15" t="str">
            <v>X Franchise Fee Factor*</v>
          </cell>
          <cell r="G15">
            <v>9.7649999999999994E-3</v>
          </cell>
        </row>
        <row r="16">
          <cell r="B16" t="str">
            <v>(updated every GRC)</v>
          </cell>
        </row>
        <row r="17">
          <cell r="A17" t="str">
            <v>Total Franchise Fee Factor Surcharge Table K-863</v>
          </cell>
          <cell r="G17">
            <v>5.4112747500000002E-3</v>
          </cell>
          <cell r="H17" t="str">
            <v>$/therm</v>
          </cell>
        </row>
        <row r="21">
          <cell r="A21" t="str">
            <v>*Does not include Uncollectibles factor of 0.002024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 2016 Energy Forecast"/>
      <sheetName val="Cost Forecast"/>
      <sheetName val="QF CHP by Vintage"/>
      <sheetName val="GHG"/>
      <sheetName val="Line Losses and Various Inputs"/>
      <sheetName val="UOG"/>
      <sheetName val="QF CHP and Renewables"/>
      <sheetName val="Other Resources by Vintage"/>
      <sheetName val="Common"/>
      <sheetName val="CTC"/>
      <sheetName val="NEW Summary Base"/>
      <sheetName val="FPP Summary Page"/>
      <sheetName val="Resource Cost-Supply by Vintage"/>
      <sheetName val="2016 Indifference Rev Req (2)"/>
      <sheetName val="2016 Indifference Rev Req"/>
      <sheetName val="NEW Summary Base TEST"/>
      <sheetName val="2015 Indifference Rev Req ALT"/>
      <sheetName val="Summary ALT"/>
      <sheetName val="NEW Summary Alternate"/>
      <sheetName val="Summary Compare"/>
      <sheetName val="Inputs"/>
      <sheetName val="Market Capacity - New"/>
    </sheetNames>
    <sheetDataSet>
      <sheetData sheetId="0"/>
      <sheetData sheetId="1"/>
      <sheetData sheetId="2"/>
      <sheetData sheetId="3"/>
      <sheetData sheetId="4">
        <row r="4">
          <cell r="B4">
            <v>0.94431676100785167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9">
          <cell r="C9">
            <v>58.26</v>
          </cell>
        </row>
      </sheetData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/>
      <sheetData sheetId="1"/>
      <sheetData sheetId="2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9CD01-65AA-4E87-A27D-BACCDC51817E}">
  <dimension ref="A1:U58"/>
  <sheetViews>
    <sheetView tabSelected="1" zoomScale="80" zoomScaleNormal="80" workbookViewId="0">
      <selection activeCell="U19" sqref="U19"/>
    </sheetView>
  </sheetViews>
  <sheetFormatPr defaultColWidth="8.7109375" defaultRowHeight="15" x14ac:dyDescent="0.25"/>
  <cols>
    <col min="1" max="1" width="3.85546875" style="76" customWidth="1"/>
    <col min="2" max="2" width="5.28515625" style="76" customWidth="1"/>
    <col min="3" max="3" width="17.28515625" style="76" customWidth="1"/>
    <col min="4" max="16" width="8.7109375" style="76"/>
    <col min="17" max="17" width="15.5703125" style="76" bestFit="1" customWidth="1"/>
    <col min="18" max="18" width="10.5703125" style="76" bestFit="1" customWidth="1"/>
    <col min="19" max="19" width="9.7109375" style="76" customWidth="1"/>
    <col min="20" max="20" width="8.85546875" style="76" bestFit="1" customWidth="1"/>
    <col min="21" max="21" width="10.42578125" style="76" bestFit="1" customWidth="1"/>
    <col min="22" max="16384" width="8.7109375" style="76"/>
  </cols>
  <sheetData>
    <row r="1" spans="1:17" x14ac:dyDescent="0.25">
      <c r="A1" s="76" t="s">
        <v>0</v>
      </c>
      <c r="Q1" s="1"/>
    </row>
    <row r="2" spans="1:17" x14ac:dyDescent="0.25">
      <c r="Q2" s="1" t="s">
        <v>1</v>
      </c>
    </row>
    <row r="3" spans="1:17" x14ac:dyDescent="0.25">
      <c r="Q3" s="1" t="s">
        <v>2</v>
      </c>
    </row>
    <row r="4" spans="1:17" x14ac:dyDescent="0.25">
      <c r="Q4" s="2" t="s">
        <v>3</v>
      </c>
    </row>
    <row r="5" spans="1:17" x14ac:dyDescent="0.25">
      <c r="A5" s="76">
        <v>1</v>
      </c>
      <c r="B5" s="3" t="s">
        <v>4</v>
      </c>
      <c r="Q5" s="4">
        <f>'Incremental Rev Req'!B5</f>
        <v>17759989.301309381</v>
      </c>
    </row>
    <row r="6" spans="1:17" x14ac:dyDescent="0.25">
      <c r="B6" s="5" t="s">
        <v>5</v>
      </c>
      <c r="C6" s="76" t="s">
        <v>6</v>
      </c>
      <c r="Q6" s="6">
        <f>Q5*0.01</f>
        <v>177599.89301309382</v>
      </c>
    </row>
    <row r="7" spans="1:17" x14ac:dyDescent="0.25">
      <c r="B7" s="5"/>
      <c r="Q7" s="6"/>
    </row>
    <row r="8" spans="1:17" x14ac:dyDescent="0.25">
      <c r="A8" s="76">
        <v>2</v>
      </c>
      <c r="B8" s="3" t="s">
        <v>7</v>
      </c>
      <c r="Q8" s="6"/>
    </row>
    <row r="9" spans="1:17" x14ac:dyDescent="0.25">
      <c r="B9" s="5" t="s">
        <v>5</v>
      </c>
      <c r="C9" s="9" t="str">
        <f>'Incremental Rev Req'!B127</f>
        <v>A.22-12-009</v>
      </c>
      <c r="D9" s="76" t="str">
        <f>'Incremental Rev Req'!A127</f>
        <v>2022 WMCE</v>
      </c>
      <c r="Q9" s="55">
        <f>'Incremental Rev Req'!G127</f>
        <v>176101.4644897554</v>
      </c>
    </row>
    <row r="10" spans="1:17" x14ac:dyDescent="0.25">
      <c r="B10" s="7" t="s">
        <v>8</v>
      </c>
      <c r="C10" s="8" t="s">
        <v>10</v>
      </c>
      <c r="D10" s="8" t="s">
        <v>11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0">
        <f>'Incremental Rev Req'!G126</f>
        <v>197370.95600000001</v>
      </c>
    </row>
    <row r="11" spans="1:17" x14ac:dyDescent="0.25">
      <c r="C11" s="9" t="str">
        <f>'Incremental Rev Req'!B140</f>
        <v>A.23-07-012</v>
      </c>
      <c r="D11" s="9" t="str">
        <f>'Incremental Rev Req'!A140</f>
        <v>2023 ERRA Trigger</v>
      </c>
      <c r="Q11" s="55">
        <f>'Incremental Rev Req'!G140</f>
        <v>315549.55412115454</v>
      </c>
    </row>
    <row r="12" spans="1:17" x14ac:dyDescent="0.25">
      <c r="B12" s="5" t="s">
        <v>12</v>
      </c>
      <c r="C12" s="9" t="str">
        <f>'Incremental Rev Req'!B141</f>
        <v>A.23-06-008</v>
      </c>
      <c r="D12" s="9" t="str">
        <f>'Incremental Rev Req'!A141</f>
        <v>Wildfire Gas and Safety Costs</v>
      </c>
      <c r="Q12" s="81">
        <f>'Incremental Rev Req'!G141</f>
        <v>512468.09572898498</v>
      </c>
    </row>
    <row r="13" spans="1:17" x14ac:dyDescent="0.25">
      <c r="B13" s="7" t="s">
        <v>13</v>
      </c>
      <c r="C13" s="78" t="str">
        <f>'Incremental Rev Req'!B146</f>
        <v>A.21-09-008</v>
      </c>
      <c r="D13" s="79" t="str">
        <f>'Incremental Rev Req'!A146</f>
        <v>2021 WMCE (VMBA)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2">
        <f>'Incremental Rev Req'!G145+'Incremental Rev Req'!G146</f>
        <v>295765</v>
      </c>
    </row>
    <row r="14" spans="1:17" x14ac:dyDescent="0.25">
      <c r="B14" s="12" t="s">
        <v>331</v>
      </c>
      <c r="C14" s="9" t="str">
        <f>'Incremental Rev Req'!B144</f>
        <v>A.23-12-001</v>
      </c>
      <c r="D14" s="76" t="str">
        <f>'Incremental Rev Req'!A144</f>
        <v>2023 WMCE</v>
      </c>
      <c r="Q14" s="81">
        <f>'Incremental Rev Req'!G143</f>
        <v>1582098.5108863486</v>
      </c>
    </row>
    <row r="15" spans="1:17" x14ac:dyDescent="0.25">
      <c r="Q15" s="6"/>
    </row>
    <row r="16" spans="1:17" x14ac:dyDescent="0.25">
      <c r="A16" s="76">
        <v>3</v>
      </c>
      <c r="B16" s="11" t="s">
        <v>14</v>
      </c>
      <c r="Q16" s="6"/>
    </row>
    <row r="17" spans="1:17" x14ac:dyDescent="0.25">
      <c r="B17" s="12" t="s">
        <v>5</v>
      </c>
      <c r="C17" s="76" t="str">
        <f>C9</f>
        <v>A.22-12-009</v>
      </c>
      <c r="D17" s="76" t="str">
        <f>D9</f>
        <v>2022 WMCE</v>
      </c>
      <c r="Q17" s="6">
        <f>Q9</f>
        <v>176101.4644897554</v>
      </c>
    </row>
    <row r="18" spans="1:17" x14ac:dyDescent="0.25">
      <c r="B18" s="12" t="s">
        <v>8</v>
      </c>
      <c r="C18" s="9" t="str">
        <f>'Incremental Rev Req'!B129</f>
        <v>A.23-05-012</v>
      </c>
      <c r="D18" s="9" t="str">
        <f>'Incremental Rev Req'!A129</f>
        <v>2024 ERRA Forecast</v>
      </c>
      <c r="F18" s="9" t="s">
        <v>15</v>
      </c>
      <c r="Q18" s="9">
        <f>SUM('Incremental Rev Req'!L129:L139)</f>
        <v>570788.64839457301</v>
      </c>
    </row>
    <row r="19" spans="1:17" x14ac:dyDescent="0.25">
      <c r="B19" s="12" t="s">
        <v>9</v>
      </c>
      <c r="C19" s="9" t="str">
        <f>C12</f>
        <v>A.23-06-008</v>
      </c>
      <c r="D19" s="9" t="str">
        <f>D12</f>
        <v>Wildfire Gas and Safety Costs</v>
      </c>
      <c r="F19" s="9"/>
      <c r="Q19" s="9">
        <f>Q12</f>
        <v>512468.09572898498</v>
      </c>
    </row>
    <row r="20" spans="1:17" x14ac:dyDescent="0.25">
      <c r="B20" s="12" t="s">
        <v>12</v>
      </c>
      <c r="C20" s="9" t="str">
        <f>C11</f>
        <v>A.23-07-012</v>
      </c>
      <c r="D20" s="9" t="str">
        <f>D11</f>
        <v>2023 ERRA Trigger</v>
      </c>
      <c r="F20" s="9"/>
      <c r="Q20" s="9">
        <f>Q11</f>
        <v>315549.55412115454</v>
      </c>
    </row>
    <row r="21" spans="1:17" x14ac:dyDescent="0.25">
      <c r="B21" s="12" t="s">
        <v>13</v>
      </c>
      <c r="C21" s="9" t="str">
        <f>C14</f>
        <v>A.23-12-001</v>
      </c>
      <c r="D21" s="76" t="str">
        <f>D14</f>
        <v>2023 WMCE</v>
      </c>
      <c r="Q21" s="81">
        <f>Q14</f>
        <v>1582098.5108863486</v>
      </c>
    </row>
    <row r="22" spans="1:17" x14ac:dyDescent="0.25">
      <c r="Q22" s="6"/>
    </row>
    <row r="23" spans="1:17" x14ac:dyDescent="0.25">
      <c r="A23" s="76">
        <v>4</v>
      </c>
      <c r="B23" s="76" t="s">
        <v>16</v>
      </c>
      <c r="Q23" s="6"/>
    </row>
    <row r="24" spans="1:17" x14ac:dyDescent="0.25">
      <c r="B24" s="12" t="s">
        <v>5</v>
      </c>
      <c r="C24" s="9" t="str">
        <f>'Incremental Rev Req'!B152</f>
        <v>A.23-08-009</v>
      </c>
      <c r="D24" s="9" t="str">
        <f>'Incremental Rev Req'!A152</f>
        <v>AB 1054 Securitization - FO 3</v>
      </c>
      <c r="Q24" s="13">
        <f>'Incremental Rev Req'!H152</f>
        <v>103938.065891021</v>
      </c>
    </row>
    <row r="25" spans="1:17" x14ac:dyDescent="0.25">
      <c r="B25" s="12" t="s">
        <v>8</v>
      </c>
      <c r="C25" s="76" t="str">
        <f>'Incremental Rev Req'!B154</f>
        <v>Res M-4870</v>
      </c>
      <c r="D25" s="76" t="str">
        <f>'Incremental Rev Req'!A154</f>
        <v>CPUC Fee</v>
      </c>
      <c r="Q25" s="13">
        <f>'Incremental Rev Req'!L154</f>
        <v>-25600.7857923392</v>
      </c>
    </row>
    <row r="26" spans="1:17" x14ac:dyDescent="0.25">
      <c r="B26" s="5" t="s">
        <v>9</v>
      </c>
      <c r="C26" s="9" t="str">
        <f>'Incremental Rev Req'!B125</f>
        <v>D.23-09-006</v>
      </c>
      <c r="D26" s="76" t="str">
        <f>'Incremental Rev Req'!A125</f>
        <v>Customer Data Access - Click-Through</v>
      </c>
      <c r="Q26" s="13">
        <f>'Incremental Rev Req'!G125</f>
        <v>1549</v>
      </c>
    </row>
    <row r="27" spans="1:17" x14ac:dyDescent="0.25">
      <c r="B27" s="5" t="s">
        <v>12</v>
      </c>
      <c r="C27" s="9" t="str">
        <f>'Incremental Rev Req'!B153</f>
        <v>AL 7047-E</v>
      </c>
      <c r="D27" s="76" t="str">
        <f>'Incremental Rev Req'!A153</f>
        <v>Energy Efficiency</v>
      </c>
      <c r="Q27" s="13">
        <f>'Incremental Rev Req'!L153</f>
        <v>-110319.34652338273</v>
      </c>
    </row>
    <row r="28" spans="1:17" x14ac:dyDescent="0.25">
      <c r="B28" s="5" t="s">
        <v>13</v>
      </c>
      <c r="C28" s="9" t="str">
        <f>'Incremental Rev Req'!B147</f>
        <v>AL4813-G/7046-E</v>
      </c>
      <c r="D28" s="76" t="str">
        <f>'Incremental Rev Req'!A147</f>
        <v>2023 Cost of Capital</v>
      </c>
      <c r="Q28" s="13">
        <f>'Incremental Rev Req'!G147+'Incremental Rev Req'!G148</f>
        <v>158299.31750650459</v>
      </c>
    </row>
    <row r="29" spans="1:17" x14ac:dyDescent="0.25">
      <c r="B29" s="5"/>
      <c r="C29" s="9"/>
      <c r="Q29" s="14"/>
    </row>
    <row r="30" spans="1:17" ht="15" customHeight="1" x14ac:dyDescent="0.25">
      <c r="A30" s="76">
        <v>5</v>
      </c>
      <c r="B30" s="86" t="s">
        <v>18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6"/>
    </row>
    <row r="31" spans="1:17" x14ac:dyDescent="0.25">
      <c r="B31" s="12" t="s">
        <v>5</v>
      </c>
      <c r="C31" s="12" t="s">
        <v>19</v>
      </c>
      <c r="Q31" s="6">
        <f>'Incremental Rev Req'!R138</f>
        <v>17759989.301309377</v>
      </c>
    </row>
    <row r="32" spans="1:17" x14ac:dyDescent="0.25">
      <c r="B32" s="12" t="s">
        <v>8</v>
      </c>
      <c r="C32" s="12" t="s">
        <v>20</v>
      </c>
      <c r="Q32" s="6">
        <f>'Incremental Rev Req'!S138</f>
        <v>22097930.135093402</v>
      </c>
    </row>
    <row r="33" spans="1:20" x14ac:dyDescent="0.25">
      <c r="B33" s="12" t="s">
        <v>9</v>
      </c>
      <c r="C33" s="12" t="s">
        <v>21</v>
      </c>
      <c r="Q33" s="6">
        <f>'Incremental Rev Req'!T138</f>
        <v>17897105.82126059</v>
      </c>
    </row>
    <row r="34" spans="1:20" x14ac:dyDescent="0.25">
      <c r="B34" s="12" t="s">
        <v>12</v>
      </c>
      <c r="C34" s="12" t="s">
        <v>22</v>
      </c>
      <c r="Q34" s="6">
        <f>'Incremental Rev Req'!U138</f>
        <v>15990102.418805633</v>
      </c>
    </row>
    <row r="35" spans="1:20" x14ac:dyDescent="0.25">
      <c r="R35" s="15"/>
      <c r="S35" s="15"/>
      <c r="T35" s="15"/>
    </row>
    <row r="36" spans="1:20" x14ac:dyDescent="0.25">
      <c r="A36" s="76">
        <v>6</v>
      </c>
      <c r="B36" s="88" t="s">
        <v>23</v>
      </c>
      <c r="C36" s="88"/>
      <c r="D36" s="88"/>
      <c r="E36" s="88"/>
      <c r="F36" s="88"/>
      <c r="G36" s="88"/>
      <c r="H36" s="88"/>
      <c r="I36" s="88"/>
      <c r="J36" s="88"/>
      <c r="K36" s="88"/>
      <c r="L36" s="87"/>
      <c r="M36" s="87"/>
      <c r="N36" s="87"/>
      <c r="O36" s="87"/>
      <c r="R36" s="16" t="s">
        <v>24</v>
      </c>
    </row>
    <row r="37" spans="1:20" x14ac:dyDescent="0.25">
      <c r="B37" s="12" t="s">
        <v>5</v>
      </c>
      <c r="C37" s="12" t="s">
        <v>19</v>
      </c>
      <c r="R37" s="17">
        <v>32.153392357728301</v>
      </c>
    </row>
    <row r="38" spans="1:20" x14ac:dyDescent="0.25">
      <c r="B38" s="12" t="s">
        <v>8</v>
      </c>
      <c r="C38" s="12" t="s">
        <v>20</v>
      </c>
      <c r="R38" s="17">
        <v>38.497979188202827</v>
      </c>
    </row>
    <row r="39" spans="1:20" x14ac:dyDescent="0.25">
      <c r="B39" s="12" t="s">
        <v>9</v>
      </c>
      <c r="C39" s="12" t="s">
        <v>21</v>
      </c>
      <c r="R39" s="17">
        <v>31.682749848158746</v>
      </c>
    </row>
    <row r="40" spans="1:20" x14ac:dyDescent="0.25">
      <c r="B40" s="12" t="s">
        <v>12</v>
      </c>
      <c r="C40" s="12" t="s">
        <v>22</v>
      </c>
      <c r="R40" s="17">
        <v>29.159450058170616</v>
      </c>
    </row>
    <row r="42" spans="1:20" x14ac:dyDescent="0.25">
      <c r="A42" s="76">
        <v>7</v>
      </c>
      <c r="B42" s="77" t="s">
        <v>25</v>
      </c>
      <c r="S42" s="16" t="s">
        <v>26</v>
      </c>
      <c r="T42" s="16" t="s">
        <v>27</v>
      </c>
    </row>
    <row r="43" spans="1:20" x14ac:dyDescent="0.25">
      <c r="B43" s="76" t="s">
        <v>5</v>
      </c>
      <c r="C43" s="12" t="s">
        <v>19</v>
      </c>
      <c r="S43" s="18">
        <v>190.83841723123774</v>
      </c>
      <c r="T43" s="18">
        <v>121.87382350336208</v>
      </c>
    </row>
    <row r="44" spans="1:20" x14ac:dyDescent="0.25">
      <c r="B44" s="76" t="s">
        <v>8</v>
      </c>
      <c r="C44" s="12" t="s">
        <v>20</v>
      </c>
      <c r="S44" s="18">
        <v>232.97015701401241</v>
      </c>
      <c r="T44" s="18">
        <v>149.27401622591023</v>
      </c>
    </row>
    <row r="45" spans="1:20" x14ac:dyDescent="0.25">
      <c r="B45" s="76" t="s">
        <v>9</v>
      </c>
      <c r="C45" s="12" t="s">
        <v>21</v>
      </c>
      <c r="S45" s="18">
        <v>189.17493820503265</v>
      </c>
      <c r="T45" s="18">
        <v>120.79198719318504</v>
      </c>
    </row>
    <row r="46" spans="1:20" x14ac:dyDescent="0.25">
      <c r="B46" s="76" t="s">
        <v>12</v>
      </c>
      <c r="C46" s="12" t="s">
        <v>22</v>
      </c>
      <c r="S46" s="18">
        <v>174.31701632892205</v>
      </c>
      <c r="T46" s="18">
        <v>111.12920267583549</v>
      </c>
    </row>
    <row r="48" spans="1:20" x14ac:dyDescent="0.25">
      <c r="A48" s="76">
        <v>8</v>
      </c>
      <c r="B48" s="77" t="s">
        <v>335</v>
      </c>
      <c r="C48" s="77"/>
      <c r="D48" s="77"/>
      <c r="E48" s="77"/>
      <c r="F48" s="77"/>
      <c r="G48" s="77"/>
      <c r="H48" s="77"/>
      <c r="I48" s="77"/>
      <c r="J48" s="77"/>
      <c r="K48" s="77"/>
      <c r="R48" s="16" t="s">
        <v>24</v>
      </c>
    </row>
    <row r="49" spans="1:21" x14ac:dyDescent="0.25">
      <c r="B49" s="77" t="s">
        <v>5</v>
      </c>
      <c r="C49" s="12" t="s">
        <v>19</v>
      </c>
      <c r="R49" s="17">
        <v>36.594028005869873</v>
      </c>
    </row>
    <row r="50" spans="1:21" x14ac:dyDescent="0.25">
      <c r="B50" s="77" t="s">
        <v>8</v>
      </c>
      <c r="C50" s="12" t="s">
        <v>20</v>
      </c>
      <c r="R50" s="17">
        <v>47.110266071374276</v>
      </c>
    </row>
    <row r="51" spans="1:21" x14ac:dyDescent="0.25">
      <c r="B51" s="77" t="s">
        <v>9</v>
      </c>
      <c r="C51" s="12" t="s">
        <v>21</v>
      </c>
      <c r="R51" s="17">
        <v>38.555657513227779</v>
      </c>
    </row>
    <row r="52" spans="1:21" x14ac:dyDescent="0.25">
      <c r="B52" s="77" t="s">
        <v>12</v>
      </c>
      <c r="C52" s="12" t="s">
        <v>22</v>
      </c>
      <c r="R52" s="17">
        <v>35.44849117062062</v>
      </c>
    </row>
    <row r="54" spans="1:21" x14ac:dyDescent="0.25">
      <c r="A54" s="76">
        <v>9</v>
      </c>
      <c r="B54" s="77" t="s">
        <v>336</v>
      </c>
      <c r="S54" s="83" t="s">
        <v>337</v>
      </c>
      <c r="T54" s="83" t="s">
        <v>338</v>
      </c>
      <c r="U54" s="83" t="s">
        <v>339</v>
      </c>
    </row>
    <row r="55" spans="1:21" x14ac:dyDescent="0.25">
      <c r="B55" s="77" t="s">
        <v>5</v>
      </c>
      <c r="C55" s="12" t="s">
        <v>19</v>
      </c>
      <c r="S55" s="18">
        <v>344.27335824493088</v>
      </c>
      <c r="T55" s="18">
        <v>503.95795326640547</v>
      </c>
      <c r="U55" s="18">
        <v>1137.6352366356834</v>
      </c>
    </row>
    <row r="56" spans="1:21" x14ac:dyDescent="0.25">
      <c r="B56" s="77" t="s">
        <v>8</v>
      </c>
      <c r="C56" s="12" t="s">
        <v>20</v>
      </c>
      <c r="S56" s="18">
        <v>439.74253474421749</v>
      </c>
      <c r="T56" s="18">
        <v>644.57098660871759</v>
      </c>
      <c r="U56" s="18">
        <v>1457.128067246377</v>
      </c>
    </row>
    <row r="57" spans="1:21" x14ac:dyDescent="0.25">
      <c r="B57" s="77" t="s">
        <v>9</v>
      </c>
      <c r="C57" s="12" t="s">
        <v>21</v>
      </c>
      <c r="S57" s="18">
        <v>360.96951945867016</v>
      </c>
      <c r="T57" s="18">
        <v>528.54911409467229</v>
      </c>
      <c r="U57" s="18">
        <v>1193.5098550424934</v>
      </c>
    </row>
    <row r="58" spans="1:21" x14ac:dyDescent="0.25">
      <c r="B58" s="77" t="s">
        <v>12</v>
      </c>
      <c r="C58" s="12" t="s">
        <v>22</v>
      </c>
      <c r="S58" s="18">
        <v>332.35794008162804</v>
      </c>
      <c r="T58" s="18">
        <v>486.40817277262903</v>
      </c>
      <c r="U58" s="18">
        <v>1097.7596368191068</v>
      </c>
    </row>
  </sheetData>
  <mergeCells count="2">
    <mergeCell ref="B30:P30"/>
    <mergeCell ref="B36:O36"/>
  </mergeCells>
  <pageMargins left="0.7" right="0.7" top="0.75" bottom="0.75" header="0.3" footer="0.3"/>
  <pageSetup orientation="portrait" horizontalDpi="90" verticalDpi="90" r:id="rId1"/>
  <headerFooter>
    <oddFooter>&amp;C&amp;1#&amp;"Calibri"&amp;10&amp;K000000Internal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B2929-0D7E-45F3-B725-6883C2375C55}">
  <sheetPr>
    <pageSetUpPr fitToPage="1"/>
  </sheetPr>
  <dimension ref="A2:Z150"/>
  <sheetViews>
    <sheetView zoomScale="55" zoomScaleNormal="55" workbookViewId="0">
      <selection activeCell="C71" sqref="C71"/>
    </sheetView>
  </sheetViews>
  <sheetFormatPr defaultColWidth="9.140625" defaultRowHeight="15" x14ac:dyDescent="0.25"/>
  <cols>
    <col min="1" max="1" width="55.85546875" style="76" customWidth="1"/>
    <col min="2" max="2" width="38.140625" style="76" customWidth="1"/>
    <col min="3" max="3" width="37.140625" style="76" customWidth="1"/>
    <col min="4" max="4" width="41.140625" style="76" customWidth="1"/>
    <col min="5" max="5" width="36" style="76" customWidth="1"/>
    <col min="6" max="6" width="33.42578125" style="76" customWidth="1"/>
    <col min="7" max="8" width="35.5703125" style="76" customWidth="1"/>
    <col min="9" max="9" width="41.42578125" style="76" bestFit="1" customWidth="1"/>
    <col min="10" max="10" width="41.42578125" style="76" customWidth="1"/>
    <col min="11" max="11" width="15.85546875" style="76" customWidth="1"/>
    <col min="12" max="12" width="15.85546875" style="22" customWidth="1"/>
    <col min="13" max="13" width="16.7109375" style="22" customWidth="1"/>
    <col min="14" max="14" width="15.85546875" style="76" customWidth="1"/>
    <col min="15" max="15" width="15.85546875" style="22" customWidth="1"/>
    <col min="16" max="18" width="14" style="76" customWidth="1"/>
    <col min="19" max="19" width="16" style="22" bestFit="1" customWidth="1"/>
    <col min="20" max="20" width="22" style="76" customWidth="1"/>
    <col min="21" max="21" width="14.28515625" style="76" bestFit="1" customWidth="1"/>
    <col min="22" max="22" width="14.5703125" style="76" bestFit="1" customWidth="1"/>
    <col min="23" max="23" width="17" style="76" bestFit="1" customWidth="1"/>
    <col min="24" max="24" width="19.5703125" style="76" bestFit="1" customWidth="1"/>
    <col min="25" max="25" width="20.140625" style="76" bestFit="1" customWidth="1"/>
    <col min="26" max="16384" width="9.140625" style="76"/>
  </cols>
  <sheetData>
    <row r="2" spans="1:26" x14ac:dyDescent="0.25">
      <c r="A2" s="76" t="s">
        <v>28</v>
      </c>
      <c r="B2" s="19"/>
      <c r="C2" s="19"/>
      <c r="D2" s="19"/>
      <c r="E2" s="19"/>
      <c r="F2" s="19"/>
      <c r="K2" s="20"/>
      <c r="L2" s="21"/>
      <c r="M2" s="21"/>
      <c r="N2" s="20"/>
      <c r="O2" s="21"/>
    </row>
    <row r="3" spans="1:26" x14ac:dyDescent="0.25">
      <c r="A3" s="76" t="s">
        <v>372</v>
      </c>
      <c r="B3" s="19"/>
      <c r="C3" s="19"/>
      <c r="D3" s="19"/>
      <c r="E3" s="19"/>
      <c r="F3" s="19"/>
      <c r="K3" s="20"/>
      <c r="L3" s="21"/>
      <c r="M3" s="21"/>
      <c r="N3" s="20"/>
      <c r="O3" s="21"/>
    </row>
    <row r="4" spans="1:26" x14ac:dyDescent="0.25">
      <c r="B4" s="19"/>
      <c r="C4" s="20"/>
      <c r="D4" s="20"/>
      <c r="E4" s="20"/>
      <c r="F4" s="20"/>
      <c r="K4" s="20"/>
      <c r="L4" s="21"/>
      <c r="M4" s="21"/>
      <c r="N4" s="20"/>
      <c r="O4" s="21"/>
    </row>
    <row r="5" spans="1:26" x14ac:dyDescent="0.25">
      <c r="A5" s="23"/>
      <c r="B5" s="24" t="s">
        <v>29</v>
      </c>
      <c r="C5" s="24" t="s">
        <v>30</v>
      </c>
      <c r="D5" s="24" t="s">
        <v>31</v>
      </c>
      <c r="E5" s="24" t="s">
        <v>32</v>
      </c>
      <c r="F5" s="76" t="s">
        <v>33</v>
      </c>
      <c r="G5" s="24" t="s">
        <v>30</v>
      </c>
      <c r="H5" s="24" t="s">
        <v>31</v>
      </c>
      <c r="I5" s="24" t="s">
        <v>34</v>
      </c>
      <c r="J5" s="24" t="s">
        <v>32</v>
      </c>
      <c r="K5" s="24" t="s">
        <v>29</v>
      </c>
      <c r="L5" s="25" t="s">
        <v>30</v>
      </c>
      <c r="M5" s="25" t="s">
        <v>31</v>
      </c>
      <c r="N5" s="25" t="s">
        <v>32</v>
      </c>
      <c r="O5" s="24" t="s">
        <v>33</v>
      </c>
      <c r="P5" s="25" t="s">
        <v>30</v>
      </c>
      <c r="Q5" s="25" t="s">
        <v>31</v>
      </c>
      <c r="R5" s="25" t="s">
        <v>34</v>
      </c>
      <c r="S5" s="25" t="s">
        <v>32</v>
      </c>
    </row>
    <row r="6" spans="1:26" x14ac:dyDescent="0.25">
      <c r="B6" s="26" t="s">
        <v>35</v>
      </c>
      <c r="C6" s="26" t="s">
        <v>36</v>
      </c>
      <c r="D6" s="26" t="s">
        <v>37</v>
      </c>
      <c r="E6" s="26" t="s">
        <v>38</v>
      </c>
      <c r="F6" s="26" t="s">
        <v>39</v>
      </c>
      <c r="G6" s="26" t="s">
        <v>40</v>
      </c>
      <c r="H6" s="26" t="s">
        <v>41</v>
      </c>
      <c r="I6" s="26" t="s">
        <v>42</v>
      </c>
      <c r="J6" s="26" t="s">
        <v>43</v>
      </c>
      <c r="K6" s="26" t="s">
        <v>35</v>
      </c>
      <c r="L6" s="26" t="s">
        <v>36</v>
      </c>
      <c r="M6" s="27" t="s">
        <v>37</v>
      </c>
      <c r="N6" s="26" t="s">
        <v>38</v>
      </c>
      <c r="O6" s="26" t="str">
        <f>F6</f>
        <v>6805-E</v>
      </c>
      <c r="P6" s="27" t="str">
        <f>G6</f>
        <v>6863-E-A</v>
      </c>
      <c r="Q6" s="27" t="str">
        <f>H6</f>
        <v>6946-E</v>
      </c>
      <c r="R6" s="27" t="str">
        <f>I6</f>
        <v>6968-E</v>
      </c>
      <c r="S6" s="27" t="str">
        <f>J6</f>
        <v>7009-E</v>
      </c>
      <c r="W6" s="28"/>
    </row>
    <row r="7" spans="1:26" ht="28.5" customHeight="1" x14ac:dyDescent="0.25">
      <c r="A7" s="29" t="s">
        <v>44</v>
      </c>
      <c r="B7" s="89" t="s">
        <v>45</v>
      </c>
      <c r="C7" s="90"/>
      <c r="D7" s="90"/>
      <c r="E7" s="90"/>
      <c r="F7" s="90"/>
      <c r="G7" s="90"/>
      <c r="H7" s="90"/>
      <c r="I7" s="90"/>
      <c r="J7" s="91"/>
      <c r="K7" s="89" t="s">
        <v>46</v>
      </c>
      <c r="L7" s="90"/>
      <c r="M7" s="90"/>
      <c r="N7" s="90"/>
      <c r="O7" s="90"/>
      <c r="P7" s="90"/>
      <c r="Q7" s="90"/>
      <c r="R7" s="90"/>
      <c r="S7" s="91"/>
      <c r="T7" s="30" t="s">
        <v>47</v>
      </c>
      <c r="U7" s="76" t="s">
        <v>48</v>
      </c>
    </row>
    <row r="8" spans="1:26" x14ac:dyDescent="0.25">
      <c r="A8" s="23" t="s">
        <v>49</v>
      </c>
      <c r="O8" s="76"/>
      <c r="P8" s="22"/>
      <c r="Q8" s="22"/>
      <c r="R8" s="22"/>
      <c r="W8" s="28"/>
    </row>
    <row r="9" spans="1:26" x14ac:dyDescent="0.25">
      <c r="A9" s="76" t="s">
        <v>50</v>
      </c>
      <c r="B9" s="76" t="s">
        <v>51</v>
      </c>
      <c r="C9" s="9" t="str">
        <f t="shared" ref="C9:E24" si="0">B9</f>
        <v>D.20-12-005</v>
      </c>
      <c r="D9" s="9" t="str">
        <f t="shared" si="0"/>
        <v>D.20-12-005</v>
      </c>
      <c r="E9" s="9" t="str">
        <f t="shared" si="0"/>
        <v>D.20-12-005</v>
      </c>
      <c r="F9" s="76" t="s">
        <v>52</v>
      </c>
      <c r="G9" s="9" t="str">
        <f t="shared" ref="G9:J27" si="1">F9</f>
        <v>D.20-12-005, AL 6389-E</v>
      </c>
      <c r="H9" s="9" t="str">
        <f>G9</f>
        <v>D.20-12-005, AL 6389-E</v>
      </c>
      <c r="I9" s="9" t="str">
        <f>H9</f>
        <v>D.20-12-005, AL 6389-E</v>
      </c>
      <c r="J9" s="9" t="str">
        <f>I9</f>
        <v>D.20-12-005, AL 6389-E</v>
      </c>
      <c r="K9" s="31">
        <v>5285318.257699186</v>
      </c>
      <c r="L9" s="32">
        <f>K9</f>
        <v>5285318.257699186</v>
      </c>
      <c r="M9" s="33">
        <f>L9-M10</f>
        <v>4811697.5041181166</v>
      </c>
      <c r="N9" s="33">
        <f>M9</f>
        <v>4811697.5041181166</v>
      </c>
      <c r="O9" s="31">
        <v>4813601.9420430874</v>
      </c>
      <c r="P9" s="32">
        <f>O9</f>
        <v>4813601.9420430874</v>
      </c>
      <c r="Q9" s="32">
        <f>P9</f>
        <v>4813601.9420430874</v>
      </c>
      <c r="R9" s="84">
        <f>Q9</f>
        <v>4813601.9420430874</v>
      </c>
      <c r="S9" s="32">
        <f>R9</f>
        <v>4813601.9420430874</v>
      </c>
      <c r="T9" s="76" t="s">
        <v>53</v>
      </c>
      <c r="U9" s="76" t="str">
        <f>IF(RIGHT(A9,1)="*","Y","N")</f>
        <v>N</v>
      </c>
      <c r="W9" s="10">
        <f>SUMIF(U:U,"Y",R:R)</f>
        <v>1483086.5829368229</v>
      </c>
      <c r="Z9" s="34"/>
    </row>
    <row r="10" spans="1:26" x14ac:dyDescent="0.25">
      <c r="A10" s="76" t="s">
        <v>54</v>
      </c>
      <c r="B10" s="76" t="s">
        <v>51</v>
      </c>
      <c r="C10" s="9" t="str">
        <f t="shared" si="0"/>
        <v>D.20-12-005</v>
      </c>
      <c r="D10" s="9" t="str">
        <f t="shared" si="0"/>
        <v>D.20-12-005</v>
      </c>
      <c r="E10" s="9" t="str">
        <f t="shared" si="0"/>
        <v>D.20-12-005</v>
      </c>
      <c r="F10" s="76" t="s">
        <v>52</v>
      </c>
      <c r="G10" s="9" t="str">
        <f t="shared" si="1"/>
        <v>D.20-12-005, AL 6389-E</v>
      </c>
      <c r="H10" s="9" t="str">
        <f t="shared" si="1"/>
        <v>D.20-12-005, AL 6389-E</v>
      </c>
      <c r="I10" s="9" t="str">
        <f t="shared" si="1"/>
        <v>D.20-12-005, AL 6389-E</v>
      </c>
      <c r="J10" s="9" t="str">
        <f t="shared" si="1"/>
        <v>D.20-12-005, AL 6389-E</v>
      </c>
      <c r="K10" s="31"/>
      <c r="L10" s="32"/>
      <c r="M10" s="33">
        <v>473620.75358106912</v>
      </c>
      <c r="N10" s="33">
        <f>M10</f>
        <v>473620.75358106912</v>
      </c>
      <c r="O10" s="31">
        <v>473620.75358106912</v>
      </c>
      <c r="P10" s="32">
        <f>O10</f>
        <v>473620.75358106912</v>
      </c>
      <c r="Q10" s="32">
        <f t="shared" ref="Q10:S76" si="2">P10</f>
        <v>473620.75358106912</v>
      </c>
      <c r="R10" s="84">
        <f t="shared" si="2"/>
        <v>473620.75358106912</v>
      </c>
      <c r="S10" s="32">
        <f t="shared" si="2"/>
        <v>473620.75358106912</v>
      </c>
      <c r="T10" s="76" t="s">
        <v>55</v>
      </c>
      <c r="U10" s="76" t="str">
        <f t="shared" ref="U10:U70" si="3">IF(RIGHT(A10,1)="*","Y","N")</f>
        <v>N</v>
      </c>
      <c r="V10" s="31"/>
      <c r="W10" s="10"/>
      <c r="Z10" s="34"/>
    </row>
    <row r="11" spans="1:26" x14ac:dyDescent="0.25">
      <c r="A11" s="76" t="s">
        <v>56</v>
      </c>
      <c r="B11" s="76" t="s">
        <v>57</v>
      </c>
      <c r="C11" s="9" t="str">
        <f t="shared" si="0"/>
        <v>Preliminary Statement  CZ</v>
      </c>
      <c r="D11" s="9" t="str">
        <f t="shared" si="0"/>
        <v>Preliminary Statement  CZ</v>
      </c>
      <c r="E11" s="9" t="str">
        <f t="shared" si="0"/>
        <v>Preliminary Statement  CZ</v>
      </c>
      <c r="F11" s="76" t="s">
        <v>57</v>
      </c>
      <c r="G11" s="9" t="str">
        <f t="shared" si="1"/>
        <v>Preliminary Statement  CZ</v>
      </c>
      <c r="H11" s="9" t="str">
        <f t="shared" si="1"/>
        <v>Preliminary Statement  CZ</v>
      </c>
      <c r="I11" s="9" t="str">
        <f t="shared" si="1"/>
        <v>Preliminary Statement  CZ</v>
      </c>
      <c r="J11" s="9" t="str">
        <f t="shared" si="1"/>
        <v>Preliminary Statement  CZ</v>
      </c>
      <c r="K11" s="31">
        <v>-106167.07630810035</v>
      </c>
      <c r="L11" s="32">
        <f t="shared" ref="L11:N47" si="4">K11</f>
        <v>-106167.07630810035</v>
      </c>
      <c r="M11" s="33">
        <f t="shared" si="4"/>
        <v>-106167.07630810035</v>
      </c>
      <c r="N11" s="33">
        <f t="shared" si="4"/>
        <v>-106167.07630810035</v>
      </c>
      <c r="O11" s="31">
        <v>332625.73925997119</v>
      </c>
      <c r="P11" s="32">
        <f>O11</f>
        <v>332625.73925997119</v>
      </c>
      <c r="Q11" s="32">
        <f t="shared" si="2"/>
        <v>332625.73925997119</v>
      </c>
      <c r="R11" s="32">
        <f t="shared" si="2"/>
        <v>332625.73925997119</v>
      </c>
      <c r="S11" s="32">
        <f t="shared" si="2"/>
        <v>332625.73925997119</v>
      </c>
      <c r="T11" s="76" t="s">
        <v>53</v>
      </c>
      <c r="U11" s="76" t="str">
        <f t="shared" si="3"/>
        <v>Y</v>
      </c>
      <c r="W11" s="28"/>
      <c r="Z11" s="34"/>
    </row>
    <row r="12" spans="1:26" x14ac:dyDescent="0.25">
      <c r="A12" s="76" t="s">
        <v>58</v>
      </c>
      <c r="B12" s="76" t="s">
        <v>51</v>
      </c>
      <c r="C12" s="9" t="str">
        <f t="shared" si="0"/>
        <v>D.20-12-005</v>
      </c>
      <c r="D12" s="9" t="str">
        <f t="shared" si="0"/>
        <v>D.20-12-005</v>
      </c>
      <c r="E12" s="9" t="str">
        <f t="shared" si="0"/>
        <v>D.20-12-005</v>
      </c>
      <c r="G12" s="9"/>
      <c r="H12" s="9"/>
      <c r="I12" s="9"/>
      <c r="J12" s="9"/>
      <c r="K12" s="31">
        <v>187271.40382970695</v>
      </c>
      <c r="L12" s="32">
        <f t="shared" si="4"/>
        <v>187271.40382970695</v>
      </c>
      <c r="M12" s="33">
        <f t="shared" si="4"/>
        <v>187271.40382970695</v>
      </c>
      <c r="N12" s="33">
        <f t="shared" si="4"/>
        <v>187271.40382970695</v>
      </c>
      <c r="O12" s="31"/>
      <c r="P12" s="32"/>
      <c r="Q12" s="32"/>
      <c r="R12" s="32"/>
      <c r="S12" s="32"/>
      <c r="T12" s="76" t="s">
        <v>53</v>
      </c>
      <c r="U12" s="76" t="str">
        <f t="shared" si="3"/>
        <v>N</v>
      </c>
      <c r="W12" s="28"/>
      <c r="Z12" s="34"/>
    </row>
    <row r="13" spans="1:26" x14ac:dyDescent="0.25">
      <c r="A13" s="76" t="s">
        <v>59</v>
      </c>
      <c r="C13" s="9"/>
      <c r="D13" s="9"/>
      <c r="E13" s="9"/>
      <c r="G13" s="9" t="s">
        <v>60</v>
      </c>
      <c r="H13" s="9" t="str">
        <f t="shared" si="1"/>
        <v>D.23-01-005</v>
      </c>
      <c r="I13" s="9" t="str">
        <f t="shared" si="1"/>
        <v>D.23-01-005</v>
      </c>
      <c r="J13" s="9" t="str">
        <f t="shared" si="1"/>
        <v>D.23-01-005</v>
      </c>
      <c r="K13" s="31"/>
      <c r="L13" s="32"/>
      <c r="M13" s="33"/>
      <c r="N13" s="33"/>
      <c r="O13" s="31"/>
      <c r="P13" s="32">
        <v>404324.39999999997</v>
      </c>
      <c r="Q13" s="32">
        <f t="shared" si="2"/>
        <v>404324.39999999997</v>
      </c>
      <c r="R13" s="84">
        <f t="shared" si="2"/>
        <v>404324.39999999997</v>
      </c>
      <c r="S13" s="32">
        <f t="shared" si="2"/>
        <v>404324.39999999997</v>
      </c>
      <c r="T13" s="76" t="s">
        <v>53</v>
      </c>
      <c r="U13" s="76" t="str">
        <f t="shared" si="3"/>
        <v>N</v>
      </c>
      <c r="Z13" s="34"/>
    </row>
    <row r="14" spans="1:26" x14ac:dyDescent="0.25">
      <c r="A14" s="76" t="s">
        <v>50</v>
      </c>
      <c r="B14" s="76" t="s">
        <v>51</v>
      </c>
      <c r="C14" s="9" t="str">
        <f t="shared" si="0"/>
        <v>D.20-12-005</v>
      </c>
      <c r="D14" s="9" t="str">
        <f t="shared" si="0"/>
        <v>D.20-12-005</v>
      </c>
      <c r="E14" s="9" t="str">
        <f t="shared" si="0"/>
        <v>D.20-12-005</v>
      </c>
      <c r="F14" s="76" t="s">
        <v>52</v>
      </c>
      <c r="G14" s="9" t="str">
        <f t="shared" si="1"/>
        <v>D.20-12-005, AL 6389-E</v>
      </c>
      <c r="H14" s="9" t="str">
        <f t="shared" si="1"/>
        <v>D.20-12-005, AL 6389-E</v>
      </c>
      <c r="I14" s="9" t="str">
        <f t="shared" si="1"/>
        <v>D.20-12-005, AL 6389-E</v>
      </c>
      <c r="J14" s="9" t="str">
        <f t="shared" si="1"/>
        <v>D.20-12-005, AL 6389-E</v>
      </c>
      <c r="K14" s="35">
        <v>2273814.1983797029</v>
      </c>
      <c r="L14" s="32">
        <v>2286604.1989959809</v>
      </c>
      <c r="M14" s="33">
        <f t="shared" si="4"/>
        <v>2286604.1989959809</v>
      </c>
      <c r="N14" s="33">
        <f t="shared" si="4"/>
        <v>2286604.1989959809</v>
      </c>
      <c r="O14" s="35">
        <v>2286604.1989959814</v>
      </c>
      <c r="P14" s="32">
        <f t="shared" ref="P14:P47" si="5">O14</f>
        <v>2286604.1989959814</v>
      </c>
      <c r="Q14" s="32">
        <f t="shared" si="2"/>
        <v>2286604.1989959814</v>
      </c>
      <c r="R14" s="84">
        <f t="shared" si="2"/>
        <v>2286604.1989959814</v>
      </c>
      <c r="S14" s="32">
        <f t="shared" si="2"/>
        <v>2286604.1989959814</v>
      </c>
      <c r="T14" s="76" t="s">
        <v>61</v>
      </c>
      <c r="U14" s="76" t="str">
        <f t="shared" si="3"/>
        <v>N</v>
      </c>
      <c r="V14" s="10"/>
      <c r="W14" s="28"/>
      <c r="Z14" s="34"/>
    </row>
    <row r="15" spans="1:26" x14ac:dyDescent="0.25">
      <c r="A15" s="76" t="s">
        <v>58</v>
      </c>
      <c r="B15" s="76" t="s">
        <v>51</v>
      </c>
      <c r="C15" s="9" t="str">
        <f t="shared" si="0"/>
        <v>D.20-12-005</v>
      </c>
      <c r="D15" s="9" t="str">
        <f t="shared" si="0"/>
        <v>D.20-12-005</v>
      </c>
      <c r="E15" s="9" t="str">
        <f t="shared" si="0"/>
        <v>D.20-12-005</v>
      </c>
      <c r="F15" s="76" t="s">
        <v>51</v>
      </c>
      <c r="G15" s="9" t="str">
        <f t="shared" si="1"/>
        <v>D.20-12-005</v>
      </c>
      <c r="H15" s="9" t="str">
        <f t="shared" si="1"/>
        <v>D.20-12-005</v>
      </c>
      <c r="I15" s="9" t="str">
        <f t="shared" si="1"/>
        <v>D.20-12-005</v>
      </c>
      <c r="J15" s="9" t="str">
        <f t="shared" si="1"/>
        <v>D.20-12-005</v>
      </c>
      <c r="K15" s="35">
        <v>79907.608459278534</v>
      </c>
      <c r="L15" s="32">
        <f t="shared" si="4"/>
        <v>79907.608459278534</v>
      </c>
      <c r="M15" s="33">
        <f t="shared" si="4"/>
        <v>79907.608459278534</v>
      </c>
      <c r="N15" s="33">
        <f t="shared" si="4"/>
        <v>79907.608459278534</v>
      </c>
      <c r="O15" s="35"/>
      <c r="P15" s="32"/>
      <c r="Q15" s="32"/>
      <c r="R15" s="32"/>
      <c r="S15" s="32"/>
      <c r="T15" s="76" t="s">
        <v>61</v>
      </c>
      <c r="U15" s="76" t="str">
        <f t="shared" si="3"/>
        <v>N</v>
      </c>
      <c r="Z15" s="34"/>
    </row>
    <row r="16" spans="1:26" x14ac:dyDescent="0.25">
      <c r="A16" s="76" t="s">
        <v>62</v>
      </c>
      <c r="B16" s="76" t="s">
        <v>63</v>
      </c>
      <c r="C16" s="9" t="str">
        <f t="shared" si="0"/>
        <v>D.09-09-020, AL 3915-G/5195-E</v>
      </c>
      <c r="D16" s="9" t="str">
        <f t="shared" si="0"/>
        <v>D.09-09-020, AL 3915-G/5195-E</v>
      </c>
      <c r="E16" s="9" t="str">
        <f t="shared" si="0"/>
        <v>D.09-09-020, AL 3915-G/5195-E</v>
      </c>
      <c r="F16" s="76" t="s">
        <v>64</v>
      </c>
      <c r="G16" s="9" t="str">
        <f t="shared" si="1"/>
        <v>AL 6492-E-B</v>
      </c>
      <c r="H16" s="9" t="str">
        <f t="shared" si="1"/>
        <v>AL 6492-E-B</v>
      </c>
      <c r="I16" s="9" t="str">
        <f t="shared" si="1"/>
        <v>AL 6492-E-B</v>
      </c>
      <c r="J16" s="9" t="str">
        <f t="shared" si="1"/>
        <v>AL 6492-E-B</v>
      </c>
      <c r="K16" s="31">
        <v>40709.2284</v>
      </c>
      <c r="L16" s="32">
        <f t="shared" si="4"/>
        <v>40709.2284</v>
      </c>
      <c r="M16" s="33">
        <f t="shared" si="4"/>
        <v>40709.2284</v>
      </c>
      <c r="N16" s="33">
        <f t="shared" si="4"/>
        <v>40709.2284</v>
      </c>
      <c r="O16" s="31">
        <v>54524.929300000003</v>
      </c>
      <c r="P16" s="32">
        <f t="shared" si="5"/>
        <v>54524.929300000003</v>
      </c>
      <c r="Q16" s="32">
        <f t="shared" si="2"/>
        <v>54524.929300000003</v>
      </c>
      <c r="R16" s="84">
        <f t="shared" si="2"/>
        <v>54524.929300000003</v>
      </c>
      <c r="S16" s="32">
        <f t="shared" si="2"/>
        <v>54524.929300000003</v>
      </c>
      <c r="T16" s="76" t="s">
        <v>53</v>
      </c>
      <c r="U16" s="76" t="str">
        <f t="shared" si="3"/>
        <v>N</v>
      </c>
      <c r="W16" s="28"/>
      <c r="Z16" s="34"/>
    </row>
    <row r="17" spans="1:26" x14ac:dyDescent="0.25">
      <c r="A17" s="76" t="s">
        <v>65</v>
      </c>
      <c r="C17" s="9"/>
      <c r="D17" s="9"/>
      <c r="E17" s="9"/>
      <c r="F17" s="76" t="s">
        <v>64</v>
      </c>
      <c r="G17" s="9"/>
      <c r="H17" s="9"/>
      <c r="I17" s="9"/>
      <c r="J17" s="9"/>
      <c r="K17" s="31"/>
      <c r="L17" s="32"/>
      <c r="M17" s="33"/>
      <c r="N17" s="33"/>
      <c r="O17" s="31">
        <v>-10.143013303830001</v>
      </c>
      <c r="P17" s="32">
        <f t="shared" si="5"/>
        <v>-10.143013303830001</v>
      </c>
      <c r="Q17" s="32">
        <f t="shared" si="2"/>
        <v>-10.143013303830001</v>
      </c>
      <c r="R17" s="32">
        <f t="shared" si="2"/>
        <v>-10.143013303830001</v>
      </c>
      <c r="S17" s="32">
        <f t="shared" si="2"/>
        <v>-10.143013303830001</v>
      </c>
      <c r="T17" s="76" t="s">
        <v>53</v>
      </c>
      <c r="U17" s="76" t="str">
        <f t="shared" si="3"/>
        <v>Y</v>
      </c>
      <c r="W17" s="28"/>
      <c r="Z17" s="34"/>
    </row>
    <row r="18" spans="1:26" x14ac:dyDescent="0.25">
      <c r="A18" s="76" t="s">
        <v>62</v>
      </c>
      <c r="B18" s="76" t="s">
        <v>63</v>
      </c>
      <c r="C18" s="9" t="str">
        <f t="shared" si="0"/>
        <v>D.09-09-020, AL 3915-G/5195-E</v>
      </c>
      <c r="D18" s="9" t="str">
        <f t="shared" si="0"/>
        <v>D.09-09-020, AL 3915-G/5195-E</v>
      </c>
      <c r="E18" s="9" t="str">
        <f t="shared" si="0"/>
        <v>D.09-09-020, AL 3915-G/5195-E</v>
      </c>
      <c r="F18" s="76" t="s">
        <v>64</v>
      </c>
      <c r="G18" s="9" t="str">
        <f t="shared" si="1"/>
        <v>AL 6492-E-B</v>
      </c>
      <c r="H18" s="9" t="str">
        <f t="shared" si="1"/>
        <v>AL 6492-E-B</v>
      </c>
      <c r="I18" s="9" t="str">
        <f t="shared" si="1"/>
        <v>AL 6492-E-B</v>
      </c>
      <c r="J18" s="9" t="str">
        <f t="shared" si="1"/>
        <v>AL 6492-E-B</v>
      </c>
      <c r="K18" s="35">
        <v>25126.214400000001</v>
      </c>
      <c r="L18" s="32">
        <v>26519.529599999998</v>
      </c>
      <c r="M18" s="33">
        <f t="shared" si="4"/>
        <v>26519.529599999998</v>
      </c>
      <c r="N18" s="33">
        <f t="shared" si="4"/>
        <v>26519.529599999998</v>
      </c>
      <c r="O18" s="35">
        <v>35519.599200000004</v>
      </c>
      <c r="P18" s="32">
        <f t="shared" si="5"/>
        <v>35519.599200000004</v>
      </c>
      <c r="Q18" s="32">
        <f t="shared" si="2"/>
        <v>35519.599200000004</v>
      </c>
      <c r="R18" s="84">
        <f t="shared" si="2"/>
        <v>35519.599200000004</v>
      </c>
      <c r="S18" s="32">
        <f t="shared" si="2"/>
        <v>35519.599200000004</v>
      </c>
      <c r="T18" s="76" t="s">
        <v>61</v>
      </c>
      <c r="U18" s="76" t="str">
        <f t="shared" si="3"/>
        <v>N</v>
      </c>
      <c r="Z18" s="34"/>
    </row>
    <row r="19" spans="1:26" x14ac:dyDescent="0.25">
      <c r="A19" s="9" t="s">
        <v>66</v>
      </c>
      <c r="B19" s="76" t="s">
        <v>67</v>
      </c>
      <c r="C19" s="9" t="str">
        <f t="shared" si="0"/>
        <v>D. 17-05-013</v>
      </c>
      <c r="D19" s="9" t="str">
        <f t="shared" si="0"/>
        <v>D. 17-05-013</v>
      </c>
      <c r="E19" s="9" t="str">
        <f t="shared" si="0"/>
        <v>D. 17-05-013</v>
      </c>
      <c r="F19" s="76" t="s">
        <v>67</v>
      </c>
      <c r="G19" s="9" t="str">
        <f t="shared" si="1"/>
        <v>D. 17-05-013</v>
      </c>
      <c r="H19" s="9" t="str">
        <f t="shared" si="1"/>
        <v>D. 17-05-013</v>
      </c>
      <c r="I19" s="9" t="str">
        <f t="shared" si="1"/>
        <v>D. 17-05-013</v>
      </c>
      <c r="J19" s="9" t="str">
        <f t="shared" si="1"/>
        <v>D. 17-05-013</v>
      </c>
      <c r="K19" s="31">
        <v>-5740.0000000000009</v>
      </c>
      <c r="L19" s="32">
        <f t="shared" si="4"/>
        <v>-5740.0000000000009</v>
      </c>
      <c r="M19" s="33">
        <f t="shared" si="4"/>
        <v>-5740.0000000000009</v>
      </c>
      <c r="N19" s="33">
        <f t="shared" si="4"/>
        <v>-5740.0000000000009</v>
      </c>
      <c r="O19" s="31">
        <v>-5740.0000000000009</v>
      </c>
      <c r="P19" s="32">
        <f t="shared" si="5"/>
        <v>-5740.0000000000009</v>
      </c>
      <c r="Q19" s="32">
        <f t="shared" si="2"/>
        <v>-5740.0000000000009</v>
      </c>
      <c r="R19" s="84">
        <f t="shared" si="2"/>
        <v>-5740.0000000000009</v>
      </c>
      <c r="S19" s="32">
        <f t="shared" si="2"/>
        <v>-5740.0000000000009</v>
      </c>
      <c r="T19" s="76" t="s">
        <v>68</v>
      </c>
      <c r="U19" s="76" t="str">
        <f t="shared" si="3"/>
        <v>N</v>
      </c>
      <c r="W19" s="28"/>
      <c r="Z19" s="34"/>
    </row>
    <row r="20" spans="1:26" x14ac:dyDescent="0.25">
      <c r="A20" s="9" t="s">
        <v>66</v>
      </c>
      <c r="B20" s="76" t="s">
        <v>67</v>
      </c>
      <c r="C20" s="9" t="str">
        <f t="shared" si="0"/>
        <v>D. 17-05-013</v>
      </c>
      <c r="D20" s="9" t="str">
        <f t="shared" si="0"/>
        <v>D. 17-05-013</v>
      </c>
      <c r="E20" s="9" t="str">
        <f t="shared" si="0"/>
        <v>D. 17-05-013</v>
      </c>
      <c r="F20" s="76" t="s">
        <v>67</v>
      </c>
      <c r="G20" s="9" t="str">
        <f t="shared" si="1"/>
        <v>D. 17-05-013</v>
      </c>
      <c r="H20" s="9" t="str">
        <f t="shared" si="1"/>
        <v>D. 17-05-013</v>
      </c>
      <c r="I20" s="9" t="str">
        <f t="shared" si="1"/>
        <v>D. 17-05-013</v>
      </c>
      <c r="J20" s="9" t="str">
        <f t="shared" si="1"/>
        <v>D. 17-05-013</v>
      </c>
      <c r="K20" s="35">
        <v>-14760</v>
      </c>
      <c r="L20" s="32">
        <f t="shared" si="4"/>
        <v>-14760</v>
      </c>
      <c r="M20" s="33">
        <f t="shared" si="4"/>
        <v>-14760</v>
      </c>
      <c r="N20" s="33">
        <f t="shared" si="4"/>
        <v>-14760</v>
      </c>
      <c r="O20" s="35">
        <v>-14760</v>
      </c>
      <c r="P20" s="32">
        <f t="shared" si="5"/>
        <v>-14760</v>
      </c>
      <c r="Q20" s="32">
        <f t="shared" si="2"/>
        <v>-14760</v>
      </c>
      <c r="R20" s="84">
        <f t="shared" si="2"/>
        <v>-14760</v>
      </c>
      <c r="S20" s="32">
        <f t="shared" si="2"/>
        <v>-14760</v>
      </c>
      <c r="T20" s="76" t="s">
        <v>61</v>
      </c>
      <c r="U20" s="76" t="str">
        <f t="shared" si="3"/>
        <v>N</v>
      </c>
      <c r="Z20" s="34"/>
    </row>
    <row r="21" spans="1:26" x14ac:dyDescent="0.25">
      <c r="A21" s="76" t="s">
        <v>69</v>
      </c>
      <c r="B21" s="9" t="s">
        <v>70</v>
      </c>
      <c r="C21" s="9" t="str">
        <f t="shared" si="0"/>
        <v>D.22-02-002</v>
      </c>
      <c r="D21" s="9" t="str">
        <f t="shared" si="0"/>
        <v>D.22-02-002</v>
      </c>
      <c r="E21" s="9" t="str">
        <f t="shared" si="0"/>
        <v>D.22-02-002</v>
      </c>
      <c r="F21" s="76" t="s">
        <v>71</v>
      </c>
      <c r="G21" s="9" t="str">
        <f t="shared" si="1"/>
        <v>D.22-12-044</v>
      </c>
      <c r="H21" s="9" t="str">
        <f t="shared" si="1"/>
        <v>D.22-12-044</v>
      </c>
      <c r="I21" s="9" t="str">
        <f t="shared" si="1"/>
        <v>D.22-12-044</v>
      </c>
      <c r="J21" s="9" t="str">
        <f t="shared" si="1"/>
        <v>D.22-12-044</v>
      </c>
      <c r="K21" s="35">
        <v>2566555.9542886284</v>
      </c>
      <c r="L21" s="32">
        <v>3356015.760018392</v>
      </c>
      <c r="M21" s="33">
        <f t="shared" si="4"/>
        <v>3356015.760018392</v>
      </c>
      <c r="N21" s="33">
        <f t="shared" si="4"/>
        <v>3356015.760018392</v>
      </c>
      <c r="O21" s="35">
        <v>4012293.0886706826</v>
      </c>
      <c r="P21" s="32">
        <f t="shared" si="5"/>
        <v>4012293.0886706826</v>
      </c>
      <c r="Q21" s="32">
        <f t="shared" si="2"/>
        <v>4012293.0886706826</v>
      </c>
      <c r="R21" s="84">
        <f t="shared" si="2"/>
        <v>4012293.0886706826</v>
      </c>
      <c r="S21" s="32">
        <f t="shared" si="2"/>
        <v>4012293.0886706826</v>
      </c>
      <c r="T21" s="76" t="s">
        <v>72</v>
      </c>
      <c r="U21" s="76" t="str">
        <f t="shared" si="3"/>
        <v>N</v>
      </c>
      <c r="W21" s="28"/>
      <c r="Z21" s="34"/>
    </row>
    <row r="22" spans="1:26" x14ac:dyDescent="0.25">
      <c r="A22" s="76" t="s">
        <v>69</v>
      </c>
      <c r="B22" s="9" t="s">
        <v>70</v>
      </c>
      <c r="C22" s="9" t="str">
        <f t="shared" si="0"/>
        <v>D.22-02-002</v>
      </c>
      <c r="D22" s="9" t="str">
        <f t="shared" si="0"/>
        <v>D.22-02-002</v>
      </c>
      <c r="E22" s="9" t="str">
        <f t="shared" si="0"/>
        <v>D.22-02-002</v>
      </c>
      <c r="F22" s="76" t="s">
        <v>71</v>
      </c>
      <c r="G22" s="9" t="str">
        <f t="shared" si="1"/>
        <v>D.22-12-044</v>
      </c>
      <c r="H22" s="9" t="str">
        <f t="shared" si="1"/>
        <v>D.22-12-044</v>
      </c>
      <c r="I22" s="9" t="str">
        <f t="shared" si="1"/>
        <v>D.22-12-044</v>
      </c>
      <c r="J22" s="9" t="str">
        <f t="shared" si="1"/>
        <v>D.22-12-044</v>
      </c>
      <c r="K22" s="35">
        <v>78082.53707354283</v>
      </c>
      <c r="L22" s="32">
        <v>-1501128.7509346199</v>
      </c>
      <c r="M22" s="33">
        <f>L22</f>
        <v>-1501128.7509346199</v>
      </c>
      <c r="N22" s="33">
        <f t="shared" si="4"/>
        <v>-1501128.7509346199</v>
      </c>
      <c r="O22" s="32">
        <v>-2229130.6403101501</v>
      </c>
      <c r="P22" s="32">
        <f t="shared" si="5"/>
        <v>-2229130.6403101501</v>
      </c>
      <c r="Q22" s="32">
        <f t="shared" si="2"/>
        <v>-2229130.6403101501</v>
      </c>
      <c r="R22" s="84">
        <f t="shared" si="2"/>
        <v>-2229130.6403101501</v>
      </c>
      <c r="S22" s="32">
        <f t="shared" si="2"/>
        <v>-2229130.6403101501</v>
      </c>
      <c r="T22" s="76" t="s">
        <v>61</v>
      </c>
      <c r="U22" s="76" t="str">
        <f t="shared" si="3"/>
        <v>N</v>
      </c>
      <c r="Z22" s="34"/>
    </row>
    <row r="23" spans="1:26" x14ac:dyDescent="0.25">
      <c r="A23" s="76" t="s">
        <v>73</v>
      </c>
      <c r="B23" s="76" t="s">
        <v>74</v>
      </c>
      <c r="C23" s="9" t="str">
        <f t="shared" si="0"/>
        <v>Preliminary Statement  CP</v>
      </c>
      <c r="D23" s="9" t="str">
        <f t="shared" si="0"/>
        <v>Preliminary Statement  CP</v>
      </c>
      <c r="E23" s="9" t="str">
        <f t="shared" si="0"/>
        <v>Preliminary Statement  CP</v>
      </c>
      <c r="F23" s="76" t="s">
        <v>71</v>
      </c>
      <c r="G23" s="9" t="str">
        <f t="shared" si="1"/>
        <v>D.22-12-044</v>
      </c>
      <c r="H23" s="9" t="str">
        <f t="shared" si="1"/>
        <v>D.22-12-044</v>
      </c>
      <c r="I23" s="9" t="str">
        <f t="shared" si="1"/>
        <v>D.22-12-044</v>
      </c>
      <c r="J23" s="9" t="str">
        <f t="shared" si="1"/>
        <v>D.22-12-044</v>
      </c>
      <c r="K23" s="31">
        <v>-14214.627418030013</v>
      </c>
      <c r="L23" s="32">
        <v>0</v>
      </c>
      <c r="M23" s="33">
        <f t="shared" si="4"/>
        <v>0</v>
      </c>
      <c r="N23" s="33">
        <f t="shared" si="4"/>
        <v>0</v>
      </c>
      <c r="O23" s="35">
        <v>533519.26416678389</v>
      </c>
      <c r="P23" s="32">
        <f t="shared" si="5"/>
        <v>533519.26416678389</v>
      </c>
      <c r="Q23" s="32">
        <f t="shared" si="2"/>
        <v>533519.26416678389</v>
      </c>
      <c r="R23" s="32">
        <f t="shared" si="2"/>
        <v>533519.26416678389</v>
      </c>
      <c r="S23" s="32">
        <f t="shared" si="2"/>
        <v>533519.26416678389</v>
      </c>
      <c r="T23" s="76" t="s">
        <v>72</v>
      </c>
      <c r="U23" s="76" t="str">
        <f t="shared" si="3"/>
        <v>Y</v>
      </c>
      <c r="W23" s="28"/>
      <c r="Z23" s="34"/>
    </row>
    <row r="24" spans="1:26" x14ac:dyDescent="0.25">
      <c r="A24" s="76" t="s">
        <v>75</v>
      </c>
      <c r="B24" s="76" t="s">
        <v>74</v>
      </c>
      <c r="C24" s="9" t="str">
        <f t="shared" si="0"/>
        <v>Preliminary Statement  CP</v>
      </c>
      <c r="D24" s="9" t="str">
        <f t="shared" si="0"/>
        <v>Preliminary Statement  CP</v>
      </c>
      <c r="E24" s="9" t="str">
        <f t="shared" si="0"/>
        <v>Preliminary Statement  CP</v>
      </c>
      <c r="F24" s="76" t="s">
        <v>74</v>
      </c>
      <c r="G24" s="9" t="str">
        <f t="shared" si="1"/>
        <v>Preliminary Statement  CP</v>
      </c>
      <c r="H24" s="9" t="str">
        <f t="shared" si="1"/>
        <v>Preliminary Statement  CP</v>
      </c>
      <c r="I24" s="9" t="str">
        <f t="shared" si="1"/>
        <v>Preliminary Statement  CP</v>
      </c>
      <c r="J24" s="9" t="str">
        <f t="shared" si="1"/>
        <v>Preliminary Statement  CP</v>
      </c>
      <c r="K24" s="31">
        <v>48528.628933816624</v>
      </c>
      <c r="L24" s="32">
        <v>261330.62430335581</v>
      </c>
      <c r="M24" s="33">
        <f t="shared" si="4"/>
        <v>261330.62430335581</v>
      </c>
      <c r="N24" s="33">
        <f t="shared" si="4"/>
        <v>261330.62430335581</v>
      </c>
      <c r="O24" s="31">
        <v>-89483.168057824092</v>
      </c>
      <c r="P24" s="32">
        <f t="shared" si="5"/>
        <v>-89483.168057824092</v>
      </c>
      <c r="Q24" s="32">
        <f t="shared" si="2"/>
        <v>-89483.168057824092</v>
      </c>
      <c r="R24" s="32">
        <f t="shared" si="2"/>
        <v>-89483.168057824092</v>
      </c>
      <c r="S24" s="32">
        <f t="shared" si="2"/>
        <v>-89483.168057824092</v>
      </c>
      <c r="T24" s="76" t="s">
        <v>61</v>
      </c>
      <c r="U24" s="76" t="str">
        <f t="shared" si="3"/>
        <v>Y</v>
      </c>
      <c r="Z24" s="34"/>
    </row>
    <row r="25" spans="1:26" x14ac:dyDescent="0.25">
      <c r="A25" s="76" t="s">
        <v>76</v>
      </c>
      <c r="C25" s="9"/>
      <c r="D25" s="9"/>
      <c r="E25" s="9"/>
      <c r="F25" s="76" t="s">
        <v>71</v>
      </c>
      <c r="G25" s="9"/>
      <c r="H25" s="9"/>
      <c r="I25" s="9"/>
      <c r="J25" s="9"/>
      <c r="K25" s="31"/>
      <c r="L25" s="32"/>
      <c r="M25" s="33"/>
      <c r="N25" s="33"/>
      <c r="O25" s="31">
        <v>450.62403180084004</v>
      </c>
      <c r="P25" s="32">
        <f t="shared" si="5"/>
        <v>450.62403180084004</v>
      </c>
      <c r="Q25" s="32">
        <f t="shared" si="2"/>
        <v>450.62403180084004</v>
      </c>
      <c r="R25" s="32">
        <f t="shared" si="2"/>
        <v>450.62403180084004</v>
      </c>
      <c r="S25" s="32">
        <f t="shared" si="2"/>
        <v>450.62403180084004</v>
      </c>
      <c r="T25" s="76" t="s">
        <v>61</v>
      </c>
      <c r="U25" s="76" t="str">
        <f t="shared" si="3"/>
        <v>Y</v>
      </c>
      <c r="Z25" s="34"/>
    </row>
    <row r="26" spans="1:26" x14ac:dyDescent="0.25">
      <c r="A26" s="76" t="s">
        <v>77</v>
      </c>
      <c r="B26" s="76" t="s">
        <v>78</v>
      </c>
      <c r="C26" s="9" t="str">
        <f t="shared" ref="C26:G68" si="6">B26</f>
        <v>Preliminary Statement  DT</v>
      </c>
      <c r="D26" s="9" t="str">
        <f t="shared" si="6"/>
        <v>Preliminary Statement  DT</v>
      </c>
      <c r="E26" s="9" t="str">
        <f t="shared" si="6"/>
        <v>Preliminary Statement  DT</v>
      </c>
      <c r="F26" s="76" t="s">
        <v>78</v>
      </c>
      <c r="G26" s="9" t="str">
        <f t="shared" si="1"/>
        <v>Preliminary Statement  DT</v>
      </c>
      <c r="H26" s="9" t="str">
        <f t="shared" si="1"/>
        <v>Preliminary Statement  DT</v>
      </c>
      <c r="I26" s="9" t="str">
        <f t="shared" si="1"/>
        <v>Preliminary Statement  DT</v>
      </c>
      <c r="J26" s="9" t="str">
        <f t="shared" si="1"/>
        <v>Preliminary Statement  DT</v>
      </c>
      <c r="K26" s="31">
        <v>6922.3280678874216</v>
      </c>
      <c r="L26" s="32">
        <f t="shared" si="4"/>
        <v>6922.3280678874216</v>
      </c>
      <c r="M26" s="33">
        <f t="shared" si="4"/>
        <v>6922.3280678874216</v>
      </c>
      <c r="N26" s="33">
        <f t="shared" si="4"/>
        <v>6922.3280678874216</v>
      </c>
      <c r="O26" s="31">
        <v>-56973.321812328577</v>
      </c>
      <c r="P26" s="32">
        <f t="shared" si="5"/>
        <v>-56973.321812328577</v>
      </c>
      <c r="Q26" s="32">
        <f t="shared" si="2"/>
        <v>-56973.321812328577</v>
      </c>
      <c r="R26" s="32">
        <f t="shared" si="2"/>
        <v>-56973.321812328577</v>
      </c>
      <c r="S26" s="32">
        <f t="shared" si="2"/>
        <v>-56973.321812328577</v>
      </c>
      <c r="T26" s="76" t="s">
        <v>79</v>
      </c>
      <c r="U26" s="76" t="str">
        <f t="shared" si="3"/>
        <v>Y</v>
      </c>
      <c r="W26" s="28"/>
      <c r="Z26" s="34"/>
    </row>
    <row r="27" spans="1:26" x14ac:dyDescent="0.25">
      <c r="A27" s="76" t="s">
        <v>80</v>
      </c>
      <c r="B27" s="9" t="s">
        <v>70</v>
      </c>
      <c r="C27" s="9" t="str">
        <f t="shared" si="6"/>
        <v>D.22-02-002</v>
      </c>
      <c r="D27" s="9" t="str">
        <f t="shared" si="6"/>
        <v>D.22-02-002</v>
      </c>
      <c r="E27" s="9" t="str">
        <f t="shared" si="6"/>
        <v>D.22-02-002</v>
      </c>
      <c r="F27" s="76" t="s">
        <v>71</v>
      </c>
      <c r="G27" s="9" t="str">
        <f t="shared" si="1"/>
        <v>D.22-12-044</v>
      </c>
      <c r="H27" s="9" t="str">
        <f t="shared" si="1"/>
        <v>D.22-12-044</v>
      </c>
      <c r="I27" s="9" t="str">
        <f t="shared" si="1"/>
        <v>D.22-12-044</v>
      </c>
      <c r="J27" s="9" t="str">
        <f t="shared" si="1"/>
        <v>D.22-12-044</v>
      </c>
      <c r="K27" s="31">
        <v>12871.727484685091</v>
      </c>
      <c r="L27" s="32"/>
      <c r="M27" s="33"/>
      <c r="N27" s="33"/>
      <c r="O27" s="31"/>
      <c r="P27" s="32"/>
      <c r="Q27" s="32"/>
      <c r="R27" s="32"/>
      <c r="S27" s="32"/>
      <c r="T27" s="76" t="s">
        <v>72</v>
      </c>
      <c r="U27" s="76" t="str">
        <f t="shared" si="3"/>
        <v>N</v>
      </c>
    </row>
    <row r="28" spans="1:26" x14ac:dyDescent="0.25">
      <c r="A28" s="76" t="s">
        <v>81</v>
      </c>
      <c r="B28" s="9" t="s">
        <v>70</v>
      </c>
      <c r="C28" s="9" t="str">
        <f t="shared" si="6"/>
        <v>D.22-02-002</v>
      </c>
      <c r="D28" s="9" t="str">
        <f t="shared" si="6"/>
        <v>D.22-02-002</v>
      </c>
      <c r="E28" s="9" t="str">
        <f t="shared" si="6"/>
        <v>D.22-02-002</v>
      </c>
      <c r="F28" s="76" t="s">
        <v>71</v>
      </c>
      <c r="G28" s="9" t="str">
        <f t="shared" ref="G28:J67" si="7">F28</f>
        <v>D.22-12-044</v>
      </c>
      <c r="H28" s="9" t="str">
        <f t="shared" si="7"/>
        <v>D.22-12-044</v>
      </c>
      <c r="I28" s="9" t="str">
        <f t="shared" si="7"/>
        <v>D.22-12-044</v>
      </c>
      <c r="J28" s="9" t="str">
        <f t="shared" si="7"/>
        <v>D.22-12-044</v>
      </c>
      <c r="K28" s="31">
        <v>36590.848326177533</v>
      </c>
      <c r="L28" s="32">
        <v>34094.551148992308</v>
      </c>
      <c r="M28" s="33">
        <f t="shared" si="4"/>
        <v>34094.551148992308</v>
      </c>
      <c r="N28" s="33">
        <f t="shared" si="4"/>
        <v>34094.551148992308</v>
      </c>
      <c r="O28" s="31">
        <v>27165.214316312926</v>
      </c>
      <c r="P28" s="32">
        <f t="shared" si="5"/>
        <v>27165.214316312926</v>
      </c>
      <c r="Q28" s="32">
        <f t="shared" si="2"/>
        <v>27165.214316312926</v>
      </c>
      <c r="R28" s="84">
        <f t="shared" si="2"/>
        <v>27165.214316312926</v>
      </c>
      <c r="S28" s="32">
        <f t="shared" si="2"/>
        <v>27165.214316312926</v>
      </c>
      <c r="T28" s="76" t="s">
        <v>81</v>
      </c>
      <c r="U28" s="76" t="str">
        <f t="shared" si="3"/>
        <v>N</v>
      </c>
      <c r="W28" s="28"/>
    </row>
    <row r="29" spans="1:26" x14ac:dyDescent="0.25">
      <c r="A29" s="76" t="s">
        <v>82</v>
      </c>
      <c r="B29" s="76" t="s">
        <v>83</v>
      </c>
      <c r="C29" s="9" t="str">
        <f t="shared" si="6"/>
        <v>Preliminary Statement  CQ</v>
      </c>
      <c r="D29" s="9" t="str">
        <f t="shared" si="6"/>
        <v>Preliminary Statement  CQ</v>
      </c>
      <c r="E29" s="9" t="str">
        <f t="shared" si="6"/>
        <v>Preliminary Statement  CQ</v>
      </c>
      <c r="F29" s="76" t="s">
        <v>83</v>
      </c>
      <c r="G29" s="9" t="str">
        <f t="shared" si="7"/>
        <v>Preliminary Statement  CQ</v>
      </c>
      <c r="H29" s="9" t="str">
        <f t="shared" si="7"/>
        <v>Preliminary Statement  CQ</v>
      </c>
      <c r="I29" s="9" t="str">
        <f t="shared" si="7"/>
        <v>Preliminary Statement  CQ</v>
      </c>
      <c r="J29" s="9" t="str">
        <f t="shared" si="7"/>
        <v>Preliminary Statement  CQ</v>
      </c>
      <c r="K29" s="31">
        <v>-33983.12914318344</v>
      </c>
      <c r="L29" s="32">
        <v>-16990.645258491884</v>
      </c>
      <c r="M29" s="33">
        <f t="shared" si="4"/>
        <v>-16990.645258491884</v>
      </c>
      <c r="N29" s="33">
        <f t="shared" si="4"/>
        <v>-16990.645258491884</v>
      </c>
      <c r="O29" s="31">
        <v>-3963.8680499774641</v>
      </c>
      <c r="P29" s="32">
        <f t="shared" si="5"/>
        <v>-3963.8680499774641</v>
      </c>
      <c r="Q29" s="32">
        <f t="shared" si="2"/>
        <v>-3963.8680499774641</v>
      </c>
      <c r="R29" s="32">
        <f t="shared" si="2"/>
        <v>-3963.8680499774641</v>
      </c>
      <c r="S29" s="32">
        <f t="shared" si="2"/>
        <v>-3963.8680499774641</v>
      </c>
      <c r="T29" s="76" t="s">
        <v>81</v>
      </c>
      <c r="U29" s="76" t="str">
        <f t="shared" si="3"/>
        <v>Y</v>
      </c>
      <c r="V29" s="31"/>
    </row>
    <row r="30" spans="1:26" x14ac:dyDescent="0.25">
      <c r="A30" s="76" t="s">
        <v>84</v>
      </c>
      <c r="B30" s="9" t="s">
        <v>70</v>
      </c>
      <c r="C30" s="9" t="str">
        <f t="shared" si="6"/>
        <v>D.22-02-002</v>
      </c>
      <c r="D30" s="9" t="str">
        <f t="shared" si="6"/>
        <v>D.22-02-002</v>
      </c>
      <c r="E30" s="9" t="str">
        <f t="shared" si="6"/>
        <v>D.22-02-002</v>
      </c>
      <c r="F30" s="76" t="s">
        <v>71</v>
      </c>
      <c r="G30" s="9" t="str">
        <f t="shared" si="7"/>
        <v>D.22-12-044</v>
      </c>
      <c r="H30" s="9" t="str">
        <f t="shared" si="7"/>
        <v>D.22-12-044</v>
      </c>
      <c r="I30" s="9" t="str">
        <f t="shared" si="7"/>
        <v>D.22-12-044</v>
      </c>
      <c r="J30" s="9" t="str">
        <f t="shared" si="7"/>
        <v>D.22-12-044</v>
      </c>
      <c r="K30" s="31">
        <v>182831.11974181148</v>
      </c>
      <c r="L30" s="32">
        <v>156402.60753688391</v>
      </c>
      <c r="M30" s="33">
        <f t="shared" si="4"/>
        <v>156402.60753688391</v>
      </c>
      <c r="N30" s="33">
        <f t="shared" si="4"/>
        <v>156402.60753688391</v>
      </c>
      <c r="O30" s="31">
        <v>188334.66086824812</v>
      </c>
      <c r="P30" s="32">
        <f t="shared" si="5"/>
        <v>188334.66086824812</v>
      </c>
      <c r="Q30" s="32">
        <f t="shared" si="2"/>
        <v>188334.66086824812</v>
      </c>
      <c r="R30" s="84">
        <f t="shared" si="2"/>
        <v>188334.66086824812</v>
      </c>
      <c r="S30" s="32">
        <f t="shared" si="2"/>
        <v>188334.66086824812</v>
      </c>
      <c r="T30" s="76" t="s">
        <v>85</v>
      </c>
      <c r="U30" s="76" t="str">
        <f t="shared" si="3"/>
        <v>N</v>
      </c>
      <c r="V30" s="31"/>
    </row>
    <row r="31" spans="1:26" x14ac:dyDescent="0.25">
      <c r="A31" s="76" t="s">
        <v>86</v>
      </c>
      <c r="B31" s="76" t="s">
        <v>87</v>
      </c>
      <c r="C31" s="9" t="str">
        <f t="shared" si="6"/>
        <v>Preliminary Statement  FS</v>
      </c>
      <c r="D31" s="9" t="str">
        <f t="shared" si="6"/>
        <v>Preliminary Statement  FS</v>
      </c>
      <c r="E31" s="9" t="str">
        <f t="shared" si="6"/>
        <v>Preliminary Statement  FS</v>
      </c>
      <c r="F31" s="76" t="s">
        <v>87</v>
      </c>
      <c r="G31" s="9" t="str">
        <f t="shared" si="7"/>
        <v>Preliminary Statement  FS</v>
      </c>
      <c r="H31" s="9" t="str">
        <f t="shared" si="7"/>
        <v>Preliminary Statement  FS</v>
      </c>
      <c r="I31" s="9" t="str">
        <f t="shared" si="7"/>
        <v>Preliminary Statement  FS</v>
      </c>
      <c r="J31" s="9" t="str">
        <f t="shared" si="7"/>
        <v>Preliminary Statement  FS</v>
      </c>
      <c r="K31" s="31">
        <v>79082.616130136157</v>
      </c>
      <c r="L31" s="32">
        <v>14130.598380977059</v>
      </c>
      <c r="M31" s="33">
        <f t="shared" si="4"/>
        <v>14130.598380977059</v>
      </c>
      <c r="N31" s="33">
        <f t="shared" si="4"/>
        <v>14130.598380977059</v>
      </c>
      <c r="O31" s="31">
        <v>18382.069849083746</v>
      </c>
      <c r="P31" s="32">
        <f t="shared" si="5"/>
        <v>18382.069849083746</v>
      </c>
      <c r="Q31" s="32">
        <f t="shared" si="2"/>
        <v>18382.069849083746</v>
      </c>
      <c r="R31" s="32">
        <f t="shared" si="2"/>
        <v>18382.069849083746</v>
      </c>
      <c r="S31" s="32">
        <f t="shared" si="2"/>
        <v>18382.069849083746</v>
      </c>
      <c r="T31" s="76" t="s">
        <v>85</v>
      </c>
      <c r="U31" s="76" t="str">
        <f t="shared" si="3"/>
        <v>Y</v>
      </c>
      <c r="V31" s="31"/>
    </row>
    <row r="32" spans="1:26" x14ac:dyDescent="0.25">
      <c r="A32" s="76" t="s">
        <v>88</v>
      </c>
      <c r="B32" s="9" t="s">
        <v>89</v>
      </c>
      <c r="C32" s="9" t="str">
        <f>B32</f>
        <v>D.20-10-026</v>
      </c>
      <c r="D32" s="9" t="str">
        <f>C32</f>
        <v>D.20-10-026</v>
      </c>
      <c r="E32" s="9" t="str">
        <f>D32</f>
        <v>D.20-10-026</v>
      </c>
      <c r="G32" s="9"/>
      <c r="H32" s="9"/>
      <c r="I32" s="9"/>
      <c r="J32" s="9"/>
      <c r="K32" s="31">
        <v>318940.60023529408</v>
      </c>
      <c r="L32" s="32">
        <f>K32</f>
        <v>318940.60023529408</v>
      </c>
      <c r="M32" s="33"/>
      <c r="N32" s="33">
        <f>M32</f>
        <v>0</v>
      </c>
      <c r="O32" s="31"/>
      <c r="P32" s="32"/>
      <c r="Q32" s="32"/>
      <c r="R32" s="32"/>
      <c r="S32" s="32"/>
      <c r="T32" s="76" t="s">
        <v>53</v>
      </c>
      <c r="U32" s="76" t="str">
        <f t="shared" si="3"/>
        <v>N</v>
      </c>
      <c r="V32" s="31"/>
    </row>
    <row r="33" spans="1:22" x14ac:dyDescent="0.25">
      <c r="A33" s="76" t="s">
        <v>90</v>
      </c>
      <c r="G33" s="9" t="s">
        <v>91</v>
      </c>
      <c r="H33" s="9" t="str">
        <f t="shared" si="7"/>
        <v>D.23-02-017</v>
      </c>
      <c r="I33" s="9" t="str">
        <f t="shared" si="7"/>
        <v>D.23-02-017</v>
      </c>
      <c r="J33" s="9" t="str">
        <f t="shared" si="7"/>
        <v>D.23-02-017</v>
      </c>
      <c r="O33" s="31"/>
      <c r="P33" s="32">
        <v>319848.39770249999</v>
      </c>
      <c r="Q33" s="32">
        <f t="shared" si="2"/>
        <v>319848.39770249999</v>
      </c>
      <c r="R33" s="84">
        <f t="shared" si="2"/>
        <v>319848.39770249999</v>
      </c>
      <c r="S33" s="32">
        <f t="shared" si="2"/>
        <v>319848.39770249999</v>
      </c>
      <c r="T33" s="76" t="s">
        <v>55</v>
      </c>
      <c r="U33" s="76" t="str">
        <f t="shared" si="3"/>
        <v>N</v>
      </c>
      <c r="V33" s="31"/>
    </row>
    <row r="34" spans="1:22" x14ac:dyDescent="0.25">
      <c r="A34" s="76" t="s">
        <v>92</v>
      </c>
      <c r="B34" s="76" t="s">
        <v>93</v>
      </c>
      <c r="C34" s="9" t="str">
        <f t="shared" si="6"/>
        <v xml:space="preserve">D.19-12-056 / D.20-05-053 / Advice 5887-E </v>
      </c>
      <c r="D34" s="9" t="str">
        <f t="shared" si="6"/>
        <v xml:space="preserve">D.19-12-056 / D.20-05-053 / Advice 5887-E </v>
      </c>
      <c r="E34" s="9" t="str">
        <f t="shared" si="6"/>
        <v xml:space="preserve">D.19-12-056 / D.20-05-053 / Advice 5887-E </v>
      </c>
      <c r="F34" s="76" t="s">
        <v>94</v>
      </c>
      <c r="G34" s="9" t="str">
        <f t="shared" si="7"/>
        <v>D.22-12-031</v>
      </c>
      <c r="H34" s="9" t="str">
        <f t="shared" si="7"/>
        <v>D.22-12-031</v>
      </c>
      <c r="I34" s="9" t="str">
        <f t="shared" si="7"/>
        <v>D.22-12-031</v>
      </c>
      <c r="J34" s="9" t="str">
        <f t="shared" si="7"/>
        <v>D.22-12-031</v>
      </c>
      <c r="K34" s="31">
        <v>-78677.561140886974</v>
      </c>
      <c r="L34" s="32">
        <f t="shared" si="4"/>
        <v>-78677.561140886974</v>
      </c>
      <c r="M34" s="33">
        <f t="shared" si="4"/>
        <v>-78677.561140886974</v>
      </c>
      <c r="N34" s="33">
        <f t="shared" si="4"/>
        <v>-78677.561140886974</v>
      </c>
      <c r="O34" s="31">
        <v>-95934.182818202826</v>
      </c>
      <c r="P34" s="32">
        <f t="shared" si="5"/>
        <v>-95934.182818202826</v>
      </c>
      <c r="Q34" s="32">
        <f t="shared" si="2"/>
        <v>-95934.182818202826</v>
      </c>
      <c r="R34" s="84">
        <f t="shared" si="2"/>
        <v>-95934.182818202826</v>
      </c>
      <c r="S34" s="32">
        <f t="shared" si="2"/>
        <v>-95934.182818202826</v>
      </c>
      <c r="T34" s="76" t="s">
        <v>53</v>
      </c>
      <c r="U34" s="76" t="str">
        <f t="shared" si="3"/>
        <v>N</v>
      </c>
      <c r="V34" s="31"/>
    </row>
    <row r="35" spans="1:22" x14ac:dyDescent="0.25">
      <c r="A35" s="76" t="s">
        <v>92</v>
      </c>
      <c r="B35" s="76" t="s">
        <v>93</v>
      </c>
      <c r="C35" s="9" t="str">
        <f t="shared" si="6"/>
        <v xml:space="preserve">D.19-12-056 / D.20-05-053 / Advice 5887-E </v>
      </c>
      <c r="D35" s="9" t="str">
        <f t="shared" si="6"/>
        <v xml:space="preserve">D.19-12-056 / D.20-05-053 / Advice 5887-E </v>
      </c>
      <c r="E35" s="9" t="str">
        <f t="shared" si="6"/>
        <v xml:space="preserve">D.19-12-056 / D.20-05-053 / Advice 5887-E </v>
      </c>
      <c r="F35" s="76" t="s">
        <v>94</v>
      </c>
      <c r="G35" s="9" t="str">
        <f t="shared" si="7"/>
        <v>D.22-12-031</v>
      </c>
      <c r="H35" s="9" t="str">
        <f t="shared" si="7"/>
        <v>D.22-12-031</v>
      </c>
      <c r="I35" s="9" t="str">
        <f t="shared" si="7"/>
        <v>D.22-12-031</v>
      </c>
      <c r="J35" s="9" t="str">
        <f t="shared" si="7"/>
        <v>D.22-12-031</v>
      </c>
      <c r="K35" s="35">
        <v>-18786.097359748208</v>
      </c>
      <c r="L35" s="32">
        <v>-17976.236224631528</v>
      </c>
      <c r="M35" s="33">
        <f t="shared" si="4"/>
        <v>-17976.236224631528</v>
      </c>
      <c r="N35" s="33">
        <f t="shared" si="4"/>
        <v>-17976.236224631528</v>
      </c>
      <c r="O35" s="35">
        <v>-17976.236224631528</v>
      </c>
      <c r="P35" s="32">
        <f t="shared" si="5"/>
        <v>-17976.236224631528</v>
      </c>
      <c r="Q35" s="32">
        <f t="shared" si="2"/>
        <v>-17976.236224631528</v>
      </c>
      <c r="R35" s="84">
        <f t="shared" si="2"/>
        <v>-17976.236224631528</v>
      </c>
      <c r="S35" s="32">
        <f t="shared" si="2"/>
        <v>-17976.236224631528</v>
      </c>
      <c r="T35" s="76" t="s">
        <v>61</v>
      </c>
      <c r="U35" s="76" t="str">
        <f t="shared" si="3"/>
        <v>N</v>
      </c>
      <c r="V35" s="31"/>
    </row>
    <row r="36" spans="1:22" hidden="1" x14ac:dyDescent="0.25">
      <c r="A36" s="9"/>
      <c r="B36" s="9"/>
      <c r="C36" s="9"/>
      <c r="D36" s="9">
        <f t="shared" si="6"/>
        <v>0</v>
      </c>
      <c r="E36" s="9">
        <f t="shared" si="6"/>
        <v>0</v>
      </c>
      <c r="G36" s="9">
        <f t="shared" si="7"/>
        <v>0</v>
      </c>
      <c r="H36" s="9">
        <f t="shared" si="7"/>
        <v>0</v>
      </c>
      <c r="I36" s="9">
        <f t="shared" si="7"/>
        <v>0</v>
      </c>
      <c r="J36" s="9">
        <f t="shared" si="7"/>
        <v>0</v>
      </c>
      <c r="K36" s="31"/>
      <c r="L36" s="32"/>
      <c r="M36" s="33">
        <f t="shared" si="4"/>
        <v>0</v>
      </c>
      <c r="N36" s="33">
        <f t="shared" si="4"/>
        <v>0</v>
      </c>
      <c r="O36" s="31"/>
      <c r="P36" s="32"/>
      <c r="Q36" s="32">
        <f t="shared" si="2"/>
        <v>0</v>
      </c>
      <c r="R36" s="32">
        <f t="shared" si="2"/>
        <v>0</v>
      </c>
      <c r="S36" s="32">
        <f t="shared" si="2"/>
        <v>0</v>
      </c>
      <c r="U36" s="76" t="str">
        <f t="shared" si="3"/>
        <v>N</v>
      </c>
      <c r="V36" s="31"/>
    </row>
    <row r="37" spans="1:22" x14ac:dyDescent="0.25">
      <c r="A37" s="9" t="s">
        <v>95</v>
      </c>
      <c r="B37" s="9" t="s">
        <v>96</v>
      </c>
      <c r="C37" s="9" t="str">
        <f t="shared" si="6"/>
        <v>D.20-12-005, AL 6210-E</v>
      </c>
      <c r="D37" s="9" t="str">
        <f t="shared" si="6"/>
        <v>D.20-12-005, AL 6210-E</v>
      </c>
      <c r="E37" s="9" t="str">
        <f t="shared" si="6"/>
        <v>D.20-12-005, AL 6210-E</v>
      </c>
      <c r="F37" s="76" t="s">
        <v>97</v>
      </c>
      <c r="G37" s="9" t="str">
        <f t="shared" si="7"/>
        <v>D.20-12-005, AL 6423-E</v>
      </c>
      <c r="H37" s="76" t="s">
        <v>98</v>
      </c>
      <c r="I37" s="76" t="s">
        <v>99</v>
      </c>
      <c r="J37" s="9" t="str">
        <f t="shared" si="7"/>
        <v>D.20-12-005, AL 6423-E, AL 6867-E, D.23-01-005</v>
      </c>
      <c r="K37" s="31">
        <v>233066.60478581334</v>
      </c>
      <c r="L37" s="32">
        <f t="shared" si="4"/>
        <v>233066.60478581334</v>
      </c>
      <c r="M37" s="33">
        <f t="shared" si="4"/>
        <v>233066.60478581334</v>
      </c>
      <c r="N37" s="33">
        <f t="shared" si="4"/>
        <v>233066.60478581334</v>
      </c>
      <c r="O37" s="31">
        <v>250186.83944592901</v>
      </c>
      <c r="P37" s="32">
        <f t="shared" si="5"/>
        <v>250186.83944592901</v>
      </c>
      <c r="Q37" s="32">
        <v>289942.46682292857</v>
      </c>
      <c r="R37" s="32">
        <v>376995.38431792846</v>
      </c>
      <c r="S37" s="32">
        <f t="shared" si="2"/>
        <v>376995.38431792846</v>
      </c>
      <c r="T37" s="76" t="s">
        <v>53</v>
      </c>
      <c r="U37" s="76" t="str">
        <f t="shared" si="3"/>
        <v>Y</v>
      </c>
      <c r="V37" s="31"/>
    </row>
    <row r="38" spans="1:22" x14ac:dyDescent="0.25">
      <c r="A38" s="76" t="s">
        <v>100</v>
      </c>
      <c r="B38" s="9" t="s">
        <v>101</v>
      </c>
      <c r="C38" s="9" t="str">
        <f t="shared" si="6"/>
        <v>D.18-01-022</v>
      </c>
      <c r="D38" s="9" t="str">
        <f t="shared" si="6"/>
        <v>D.18-01-022</v>
      </c>
      <c r="E38" s="9" t="str">
        <f t="shared" si="6"/>
        <v>D.18-01-022</v>
      </c>
      <c r="F38" s="76" t="s">
        <v>101</v>
      </c>
      <c r="G38" s="9" t="str">
        <f t="shared" si="7"/>
        <v>D.18-01-022</v>
      </c>
      <c r="H38" s="9" t="str">
        <f t="shared" si="7"/>
        <v>D.18-01-022</v>
      </c>
      <c r="I38" s="9" t="str">
        <f t="shared" si="7"/>
        <v>D.18-01-022</v>
      </c>
      <c r="J38" s="9" t="str">
        <f t="shared" si="7"/>
        <v>D.18-01-022</v>
      </c>
      <c r="K38" s="31">
        <v>11767.511015</v>
      </c>
      <c r="L38" s="32">
        <f t="shared" si="4"/>
        <v>11767.511015</v>
      </c>
      <c r="M38" s="33">
        <f t="shared" si="4"/>
        <v>11767.511015</v>
      </c>
      <c r="N38" s="33">
        <f t="shared" si="4"/>
        <v>11767.511015</v>
      </c>
      <c r="O38" s="31">
        <v>11767.511015</v>
      </c>
      <c r="P38" s="32">
        <f t="shared" si="5"/>
        <v>11767.511015</v>
      </c>
      <c r="Q38" s="32">
        <f t="shared" si="2"/>
        <v>11767.511015</v>
      </c>
      <c r="R38" s="84">
        <f t="shared" si="2"/>
        <v>11767.511015</v>
      </c>
      <c r="S38" s="32">
        <f t="shared" si="2"/>
        <v>11767.511015</v>
      </c>
      <c r="T38" s="76" t="s">
        <v>68</v>
      </c>
      <c r="U38" s="76" t="str">
        <f t="shared" si="3"/>
        <v>N</v>
      </c>
      <c r="V38" s="31"/>
    </row>
    <row r="39" spans="1:22" x14ac:dyDescent="0.25">
      <c r="A39" s="76" t="s">
        <v>100</v>
      </c>
      <c r="B39" s="9" t="s">
        <v>101</v>
      </c>
      <c r="C39" s="9" t="str">
        <f t="shared" si="6"/>
        <v>D.18-01-022</v>
      </c>
      <c r="D39" s="9" t="str">
        <f t="shared" si="6"/>
        <v>D.18-01-022</v>
      </c>
      <c r="E39" s="9" t="str">
        <f t="shared" si="6"/>
        <v>D.18-01-022</v>
      </c>
      <c r="F39" s="76" t="s">
        <v>101</v>
      </c>
      <c r="G39" s="9" t="str">
        <f t="shared" si="7"/>
        <v>D.18-01-022</v>
      </c>
      <c r="H39" s="9" t="str">
        <f t="shared" si="7"/>
        <v>D.18-01-022</v>
      </c>
      <c r="I39" s="9" t="str">
        <f t="shared" si="7"/>
        <v>D.18-01-022</v>
      </c>
      <c r="J39" s="9" t="str">
        <f t="shared" si="7"/>
        <v>D.18-01-022</v>
      </c>
      <c r="K39" s="35">
        <v>52620</v>
      </c>
      <c r="L39" s="32">
        <v>53191.926780000002</v>
      </c>
      <c r="M39" s="33">
        <f t="shared" si="4"/>
        <v>53191.926780000002</v>
      </c>
      <c r="N39" s="33">
        <f t="shared" si="4"/>
        <v>53191.926780000002</v>
      </c>
      <c r="O39" s="35">
        <v>53191.926780000002</v>
      </c>
      <c r="P39" s="32">
        <f t="shared" si="5"/>
        <v>53191.926780000002</v>
      </c>
      <c r="Q39" s="32">
        <f t="shared" si="2"/>
        <v>53191.926780000002</v>
      </c>
      <c r="R39" s="84">
        <f t="shared" si="2"/>
        <v>53191.926780000002</v>
      </c>
      <c r="S39" s="32">
        <f t="shared" si="2"/>
        <v>53191.926780000002</v>
      </c>
      <c r="T39" s="76" t="s">
        <v>61</v>
      </c>
      <c r="U39" s="76" t="str">
        <f t="shared" si="3"/>
        <v>N</v>
      </c>
      <c r="V39" s="31"/>
    </row>
    <row r="40" spans="1:22" x14ac:dyDescent="0.25">
      <c r="A40" s="76" t="s">
        <v>102</v>
      </c>
      <c r="B40" s="76" t="s">
        <v>103</v>
      </c>
      <c r="C40" s="9" t="str">
        <f t="shared" si="6"/>
        <v>D.21-09-003</v>
      </c>
      <c r="D40" s="9" t="str">
        <f t="shared" si="6"/>
        <v>D.21-09-003</v>
      </c>
      <c r="E40" s="9" t="str">
        <f t="shared" si="6"/>
        <v>D.21-09-003</v>
      </c>
      <c r="F40" s="76" t="s">
        <v>103</v>
      </c>
      <c r="G40" s="9" t="str">
        <f t="shared" si="7"/>
        <v>D.21-09-003</v>
      </c>
      <c r="H40" s="9" t="str">
        <f t="shared" si="7"/>
        <v>D.21-09-003</v>
      </c>
      <c r="I40" s="9" t="str">
        <f t="shared" si="7"/>
        <v>D.21-09-003</v>
      </c>
      <c r="J40" s="9" t="str">
        <f t="shared" si="7"/>
        <v>D.21-09-003</v>
      </c>
      <c r="K40" s="31">
        <v>112500</v>
      </c>
      <c r="L40" s="32">
        <f t="shared" si="4"/>
        <v>112500</v>
      </c>
      <c r="M40" s="33">
        <f t="shared" si="4"/>
        <v>112500</v>
      </c>
      <c r="N40" s="33">
        <f t="shared" si="4"/>
        <v>112500</v>
      </c>
      <c r="O40" s="31">
        <v>112500</v>
      </c>
      <c r="P40" s="32">
        <f t="shared" si="5"/>
        <v>112500</v>
      </c>
      <c r="Q40" s="32">
        <f t="shared" si="2"/>
        <v>112500</v>
      </c>
      <c r="R40" s="84">
        <f t="shared" si="2"/>
        <v>112500</v>
      </c>
      <c r="S40" s="32">
        <f t="shared" si="2"/>
        <v>112500</v>
      </c>
      <c r="T40" s="76" t="s">
        <v>68</v>
      </c>
      <c r="U40" s="76" t="str">
        <f t="shared" si="3"/>
        <v>N</v>
      </c>
      <c r="V40" s="31"/>
    </row>
    <row r="41" spans="1:22" x14ac:dyDescent="0.25">
      <c r="A41" s="76" t="s">
        <v>104</v>
      </c>
      <c r="B41" s="76" t="s">
        <v>105</v>
      </c>
      <c r="C41" s="9" t="str">
        <f t="shared" si="6"/>
        <v>Preliminary Statement  DB</v>
      </c>
      <c r="D41" s="9" t="str">
        <f t="shared" si="6"/>
        <v>Preliminary Statement  DB</v>
      </c>
      <c r="E41" s="9" t="str">
        <f t="shared" si="6"/>
        <v>Preliminary Statement  DB</v>
      </c>
      <c r="F41" s="76" t="s">
        <v>105</v>
      </c>
      <c r="G41" s="9" t="str">
        <f t="shared" si="7"/>
        <v>Preliminary Statement  DB</v>
      </c>
      <c r="H41" s="9" t="str">
        <f t="shared" si="7"/>
        <v>Preliminary Statement  DB</v>
      </c>
      <c r="I41" s="9" t="str">
        <f t="shared" si="7"/>
        <v>Preliminary Statement  DB</v>
      </c>
      <c r="J41" s="9" t="str">
        <f t="shared" si="7"/>
        <v>Preliminary Statement  DB</v>
      </c>
      <c r="K41" s="31">
        <v>-129653.92223966167</v>
      </c>
      <c r="L41" s="32">
        <f t="shared" si="4"/>
        <v>-129653.92223966167</v>
      </c>
      <c r="M41" s="33">
        <f t="shared" si="4"/>
        <v>-129653.92223966167</v>
      </c>
      <c r="N41" s="33">
        <f t="shared" si="4"/>
        <v>-129653.92223966167</v>
      </c>
      <c r="O41" s="31">
        <v>-7078.6849770974941</v>
      </c>
      <c r="P41" s="32">
        <f t="shared" si="5"/>
        <v>-7078.6849770974941</v>
      </c>
      <c r="Q41" s="32">
        <f t="shared" si="2"/>
        <v>-7078.6849770974941</v>
      </c>
      <c r="R41" s="32">
        <f t="shared" si="2"/>
        <v>-7078.6849770974941</v>
      </c>
      <c r="S41" s="32">
        <f t="shared" si="2"/>
        <v>-7078.6849770974941</v>
      </c>
      <c r="T41" s="76" t="s">
        <v>68</v>
      </c>
      <c r="U41" s="76" t="str">
        <f t="shared" si="3"/>
        <v>Y</v>
      </c>
      <c r="V41" s="31"/>
    </row>
    <row r="42" spans="1:22" x14ac:dyDescent="0.25">
      <c r="A42" s="76" t="s">
        <v>106</v>
      </c>
      <c r="B42" s="76" t="s">
        <v>107</v>
      </c>
      <c r="C42" s="9" t="str">
        <f t="shared" si="6"/>
        <v>Preliminary Statement S</v>
      </c>
      <c r="D42" s="9" t="str">
        <f t="shared" si="6"/>
        <v>Preliminary Statement S</v>
      </c>
      <c r="E42" s="9" t="str">
        <f t="shared" si="6"/>
        <v>Preliminary Statement S</v>
      </c>
      <c r="F42" s="76" t="s">
        <v>107</v>
      </c>
      <c r="G42" s="9" t="str">
        <f t="shared" si="7"/>
        <v>Preliminary Statement S</v>
      </c>
      <c r="H42" s="9" t="str">
        <f t="shared" si="7"/>
        <v>Preliminary Statement S</v>
      </c>
      <c r="I42" s="9" t="str">
        <f t="shared" si="7"/>
        <v>Preliminary Statement S</v>
      </c>
      <c r="J42" s="9" t="str">
        <f t="shared" si="7"/>
        <v>Preliminary Statement S</v>
      </c>
      <c r="K42" s="31">
        <v>38998.194501348655</v>
      </c>
      <c r="L42" s="32">
        <f t="shared" si="4"/>
        <v>38998.194501348655</v>
      </c>
      <c r="M42" s="33">
        <f t="shared" si="4"/>
        <v>38998.194501348655</v>
      </c>
      <c r="N42" s="33">
        <f t="shared" si="4"/>
        <v>38998.194501348655</v>
      </c>
      <c r="O42" s="31">
        <v>33349.346149633333</v>
      </c>
      <c r="P42" s="32">
        <f t="shared" si="5"/>
        <v>33349.346149633333</v>
      </c>
      <c r="Q42" s="32">
        <f t="shared" si="2"/>
        <v>33349.346149633333</v>
      </c>
      <c r="R42" s="32">
        <f t="shared" si="2"/>
        <v>33349.346149633333</v>
      </c>
      <c r="S42" s="32">
        <f t="shared" si="2"/>
        <v>33349.346149633333</v>
      </c>
      <c r="T42" s="76" t="s">
        <v>55</v>
      </c>
      <c r="U42" s="76" t="str">
        <f t="shared" si="3"/>
        <v>Y</v>
      </c>
      <c r="V42" s="31"/>
    </row>
    <row r="43" spans="1:22" x14ac:dyDescent="0.25">
      <c r="A43" s="76" t="s">
        <v>108</v>
      </c>
      <c r="B43" s="76" t="s">
        <v>109</v>
      </c>
      <c r="C43" s="9" t="str">
        <f t="shared" si="6"/>
        <v>Preliminary Statement ET</v>
      </c>
      <c r="D43" s="9" t="str">
        <f t="shared" si="6"/>
        <v>Preliminary Statement ET</v>
      </c>
      <c r="E43" s="9" t="str">
        <f t="shared" si="6"/>
        <v>Preliminary Statement ET</v>
      </c>
      <c r="F43" s="76" t="s">
        <v>109</v>
      </c>
      <c r="G43" s="9" t="str">
        <f t="shared" si="7"/>
        <v>Preliminary Statement ET</v>
      </c>
      <c r="H43" s="9" t="str">
        <f t="shared" si="7"/>
        <v>Preliminary Statement ET</v>
      </c>
      <c r="I43" s="9" t="str">
        <f t="shared" si="7"/>
        <v>Preliminary Statement ET</v>
      </c>
      <c r="J43" s="9" t="str">
        <f t="shared" si="7"/>
        <v>Preliminary Statement ET</v>
      </c>
      <c r="K43" s="31">
        <v>-424.66326447226851</v>
      </c>
      <c r="L43" s="32">
        <f t="shared" si="4"/>
        <v>-424.66326447226851</v>
      </c>
      <c r="M43" s="33">
        <f t="shared" si="4"/>
        <v>-424.66326447226851</v>
      </c>
      <c r="N43" s="33">
        <f t="shared" si="4"/>
        <v>-424.66326447226851</v>
      </c>
      <c r="O43" s="31">
        <v>-415.81511118958332</v>
      </c>
      <c r="P43" s="32">
        <f t="shared" si="5"/>
        <v>-415.81511118958332</v>
      </c>
      <c r="Q43" s="32">
        <f t="shared" si="2"/>
        <v>-415.81511118958332</v>
      </c>
      <c r="R43" s="32">
        <f t="shared" si="2"/>
        <v>-415.81511118958332</v>
      </c>
      <c r="S43" s="32">
        <f t="shared" si="2"/>
        <v>-415.81511118958332</v>
      </c>
      <c r="T43" s="76" t="s">
        <v>53</v>
      </c>
      <c r="U43" s="76" t="str">
        <f t="shared" si="3"/>
        <v>Y</v>
      </c>
      <c r="V43" s="31"/>
    </row>
    <row r="44" spans="1:22" x14ac:dyDescent="0.25">
      <c r="A44" s="76" t="s">
        <v>110</v>
      </c>
      <c r="B44" s="76" t="s">
        <v>111</v>
      </c>
      <c r="C44" s="9" t="str">
        <f t="shared" si="6"/>
        <v>D.21-12-006</v>
      </c>
      <c r="D44" s="9" t="str">
        <f t="shared" si="6"/>
        <v>D.21-12-006</v>
      </c>
      <c r="E44" s="9" t="str">
        <f t="shared" si="6"/>
        <v>D.21-12-006</v>
      </c>
      <c r="F44" s="76" t="s">
        <v>111</v>
      </c>
      <c r="G44" s="9" t="str">
        <f t="shared" si="7"/>
        <v>D.21-12-006</v>
      </c>
      <c r="H44" s="9" t="str">
        <f t="shared" si="7"/>
        <v>D.21-12-006</v>
      </c>
      <c r="I44" s="9" t="str">
        <f t="shared" si="7"/>
        <v>D.21-12-006</v>
      </c>
      <c r="J44" s="9" t="str">
        <f t="shared" si="7"/>
        <v>D.21-12-006</v>
      </c>
      <c r="K44" s="31">
        <v>453343.86755017482</v>
      </c>
      <c r="L44" s="32">
        <v>457007.4119476928</v>
      </c>
      <c r="M44" s="33">
        <f t="shared" si="4"/>
        <v>457007.4119476928</v>
      </c>
      <c r="N44" s="33">
        <f t="shared" si="4"/>
        <v>457007.4119476928</v>
      </c>
      <c r="O44" s="31">
        <v>378335.58635205327</v>
      </c>
      <c r="P44" s="32">
        <f t="shared" si="5"/>
        <v>378335.58635205327</v>
      </c>
      <c r="Q44" s="32">
        <f t="shared" si="2"/>
        <v>378335.58635205327</v>
      </c>
      <c r="R44" s="84">
        <f t="shared" si="2"/>
        <v>378335.58635205327</v>
      </c>
      <c r="S44" s="32">
        <f t="shared" si="2"/>
        <v>378335.58635205327</v>
      </c>
      <c r="T44" s="76" t="s">
        <v>112</v>
      </c>
      <c r="U44" s="76" t="str">
        <f t="shared" si="3"/>
        <v>N</v>
      </c>
      <c r="V44" s="31"/>
    </row>
    <row r="45" spans="1:22" x14ac:dyDescent="0.25">
      <c r="A45" s="76" t="s">
        <v>113</v>
      </c>
      <c r="B45" s="9" t="s">
        <v>114</v>
      </c>
      <c r="C45" s="9" t="str">
        <f t="shared" si="6"/>
        <v>Preliminary Statement  DG</v>
      </c>
      <c r="D45" s="9" t="str">
        <f t="shared" si="6"/>
        <v>Preliminary Statement  DG</v>
      </c>
      <c r="E45" s="9" t="str">
        <f t="shared" si="6"/>
        <v>Preliminary Statement  DG</v>
      </c>
      <c r="F45" s="76" t="s">
        <v>114</v>
      </c>
      <c r="G45" s="9" t="str">
        <f t="shared" si="7"/>
        <v>Preliminary Statement  DG</v>
      </c>
      <c r="H45" s="9" t="str">
        <f t="shared" si="7"/>
        <v>Preliminary Statement  DG</v>
      </c>
      <c r="I45" s="9" t="str">
        <f t="shared" si="7"/>
        <v>Preliminary Statement  DG</v>
      </c>
      <c r="J45" s="9" t="str">
        <f t="shared" si="7"/>
        <v>Preliminary Statement  DG</v>
      </c>
      <c r="K45" s="31">
        <v>-2744.7535499999999</v>
      </c>
      <c r="L45" s="32">
        <f t="shared" si="4"/>
        <v>-2744.7535499999999</v>
      </c>
      <c r="M45" s="33">
        <f t="shared" si="4"/>
        <v>-2744.7535499999999</v>
      </c>
      <c r="N45" s="33">
        <f t="shared" si="4"/>
        <v>-2744.7535499999999</v>
      </c>
      <c r="O45" s="31"/>
      <c r="P45" s="32"/>
      <c r="Q45" s="32"/>
      <c r="R45" s="32"/>
      <c r="S45" s="32"/>
      <c r="T45" s="76" t="s">
        <v>72</v>
      </c>
      <c r="U45" s="76" t="str">
        <f t="shared" si="3"/>
        <v>Y</v>
      </c>
      <c r="V45" s="31"/>
    </row>
    <row r="46" spans="1:22" x14ac:dyDescent="0.25">
      <c r="A46" s="76" t="s">
        <v>115</v>
      </c>
      <c r="B46" s="9" t="s">
        <v>116</v>
      </c>
      <c r="C46" s="9" t="str">
        <f t="shared" si="6"/>
        <v>CPUC Code 6350-6354</v>
      </c>
      <c r="D46" s="9" t="str">
        <f t="shared" si="6"/>
        <v>CPUC Code 6350-6354</v>
      </c>
      <c r="E46" s="9" t="str">
        <f t="shared" si="6"/>
        <v>CPUC Code 6350-6354</v>
      </c>
      <c r="F46" s="76" t="s">
        <v>116</v>
      </c>
      <c r="G46" s="9" t="str">
        <f t="shared" si="7"/>
        <v>CPUC Code 6350-6354</v>
      </c>
      <c r="H46" s="9" t="str">
        <f t="shared" si="7"/>
        <v>CPUC Code 6350-6354</v>
      </c>
      <c r="I46" s="9" t="str">
        <f t="shared" si="7"/>
        <v>CPUC Code 6350-6354</v>
      </c>
      <c r="J46" s="9" t="str">
        <f t="shared" si="7"/>
        <v>CPUC Code 6350-6354</v>
      </c>
      <c r="K46" s="31">
        <v>3027.9989999999998</v>
      </c>
      <c r="L46" s="32">
        <v>3297.9468999672495</v>
      </c>
      <c r="M46" s="33">
        <f t="shared" si="4"/>
        <v>3297.9468999672495</v>
      </c>
      <c r="N46" s="33">
        <f t="shared" si="4"/>
        <v>3297.9468999672495</v>
      </c>
      <c r="O46" s="10">
        <v>2717.5845167667985</v>
      </c>
      <c r="P46" s="32">
        <f t="shared" si="5"/>
        <v>2717.5845167667985</v>
      </c>
      <c r="Q46" s="32">
        <f t="shared" si="2"/>
        <v>2717.5845167667985</v>
      </c>
      <c r="R46" s="84">
        <f t="shared" si="2"/>
        <v>2717.5845167667985</v>
      </c>
      <c r="S46" s="32">
        <f t="shared" si="2"/>
        <v>2717.5845167667985</v>
      </c>
      <c r="T46" s="76" t="s">
        <v>72</v>
      </c>
      <c r="U46" s="76" t="str">
        <f t="shared" si="3"/>
        <v>N</v>
      </c>
      <c r="V46" s="31"/>
    </row>
    <row r="47" spans="1:22" x14ac:dyDescent="0.25">
      <c r="A47" s="76" t="s">
        <v>117</v>
      </c>
      <c r="B47" s="9" t="s">
        <v>118</v>
      </c>
      <c r="C47" s="9" t="str">
        <f t="shared" si="6"/>
        <v>Electric Preliminary Statement Part HJ</v>
      </c>
      <c r="D47" s="9" t="str">
        <f t="shared" si="6"/>
        <v>Electric Preliminary Statement Part HJ</v>
      </c>
      <c r="E47" s="9" t="str">
        <f t="shared" si="6"/>
        <v>Electric Preliminary Statement Part HJ</v>
      </c>
      <c r="F47" s="76" t="s">
        <v>118</v>
      </c>
      <c r="G47" s="9" t="str">
        <f t="shared" si="7"/>
        <v>Electric Preliminary Statement Part HJ</v>
      </c>
      <c r="H47" s="9" t="str">
        <f t="shared" si="7"/>
        <v>Electric Preliminary Statement Part HJ</v>
      </c>
      <c r="I47" s="9" t="str">
        <f t="shared" si="7"/>
        <v>Electric Preliminary Statement Part HJ</v>
      </c>
      <c r="J47" s="9" t="str">
        <f t="shared" si="7"/>
        <v>Electric Preliminary Statement Part HJ</v>
      </c>
      <c r="K47" s="31">
        <v>374.56309172700003</v>
      </c>
      <c r="L47" s="32">
        <f t="shared" si="4"/>
        <v>374.56309172700003</v>
      </c>
      <c r="M47" s="33">
        <f t="shared" si="4"/>
        <v>374.56309172700003</v>
      </c>
      <c r="N47" s="33">
        <f t="shared" si="4"/>
        <v>374.56309172700003</v>
      </c>
      <c r="O47" s="31">
        <v>695.58989289330009</v>
      </c>
      <c r="P47" s="32">
        <f t="shared" si="5"/>
        <v>695.58989289330009</v>
      </c>
      <c r="Q47" s="32">
        <f t="shared" si="2"/>
        <v>695.58989289330009</v>
      </c>
      <c r="R47" s="32">
        <f t="shared" si="2"/>
        <v>695.58989289330009</v>
      </c>
      <c r="S47" s="32">
        <f t="shared" si="2"/>
        <v>695.58989289330009</v>
      </c>
      <c r="T47" s="76" t="s">
        <v>53</v>
      </c>
      <c r="U47" s="76" t="str">
        <f t="shared" si="3"/>
        <v>Y</v>
      </c>
      <c r="V47" s="31"/>
    </row>
    <row r="48" spans="1:22" hidden="1" x14ac:dyDescent="0.25">
      <c r="C48" s="9"/>
      <c r="D48" s="9">
        <f t="shared" si="6"/>
        <v>0</v>
      </c>
      <c r="E48" s="9">
        <f t="shared" si="6"/>
        <v>0</v>
      </c>
      <c r="G48" s="9">
        <f t="shared" si="7"/>
        <v>0</v>
      </c>
      <c r="H48" s="9">
        <f t="shared" si="7"/>
        <v>0</v>
      </c>
      <c r="I48" s="9">
        <f t="shared" si="7"/>
        <v>0</v>
      </c>
      <c r="J48" s="9">
        <f t="shared" si="7"/>
        <v>0</v>
      </c>
      <c r="K48" s="31"/>
      <c r="L48" s="32"/>
      <c r="M48" s="33">
        <f t="shared" ref="M48:P68" si="8">L48</f>
        <v>0</v>
      </c>
      <c r="N48" s="33">
        <f t="shared" si="8"/>
        <v>0</v>
      </c>
      <c r="O48" s="31"/>
      <c r="P48" s="32"/>
      <c r="Q48" s="32">
        <f t="shared" si="2"/>
        <v>0</v>
      </c>
      <c r="R48" s="32">
        <f t="shared" si="2"/>
        <v>0</v>
      </c>
      <c r="S48" s="32">
        <f t="shared" si="2"/>
        <v>0</v>
      </c>
      <c r="U48" s="76" t="str">
        <f t="shared" si="3"/>
        <v>N</v>
      </c>
      <c r="V48" s="31"/>
    </row>
    <row r="49" spans="1:22" x14ac:dyDescent="0.25">
      <c r="A49" s="76" t="s">
        <v>119</v>
      </c>
      <c r="B49" s="76" t="s">
        <v>120</v>
      </c>
      <c r="C49" s="9" t="str">
        <f t="shared" si="6"/>
        <v>D. 20-12-005, AL 6357-E</v>
      </c>
      <c r="D49" s="9" t="str">
        <f t="shared" si="6"/>
        <v>D. 20-12-005, AL 6357-E</v>
      </c>
      <c r="E49" s="9" t="str">
        <f t="shared" si="6"/>
        <v>D. 20-12-005, AL 6357-E</v>
      </c>
      <c r="F49" s="76" t="s">
        <v>121</v>
      </c>
      <c r="G49" s="9" t="str">
        <f t="shared" si="7"/>
        <v>D. 20-12-005, AL 6661-E</v>
      </c>
      <c r="H49" s="9" t="str">
        <f t="shared" si="7"/>
        <v>D. 20-12-005, AL 6661-E</v>
      </c>
      <c r="I49" s="9" t="str">
        <f t="shared" si="7"/>
        <v>D. 20-12-005, AL 6661-E</v>
      </c>
      <c r="J49" s="9" t="str">
        <f t="shared" si="7"/>
        <v>D. 20-12-005, AL 6661-E</v>
      </c>
      <c r="K49" s="31">
        <v>121866.16738708119</v>
      </c>
      <c r="L49" s="33">
        <f>K49</f>
        <v>121866.16738708119</v>
      </c>
      <c r="M49" s="33">
        <f>L49-M50</f>
        <v>50980.719779193343</v>
      </c>
      <c r="N49" s="33">
        <f t="shared" si="8"/>
        <v>50980.719779193343</v>
      </c>
      <c r="O49" s="31">
        <v>67866.093816424895</v>
      </c>
      <c r="P49" s="33">
        <f>O49</f>
        <v>67866.093816424895</v>
      </c>
      <c r="Q49" s="32">
        <f t="shared" si="2"/>
        <v>67866.093816424895</v>
      </c>
      <c r="R49" s="84">
        <f t="shared" si="2"/>
        <v>67866.093816424895</v>
      </c>
      <c r="S49" s="32">
        <f t="shared" si="2"/>
        <v>67866.093816424895</v>
      </c>
      <c r="T49" s="76" t="s">
        <v>53</v>
      </c>
      <c r="U49" s="76" t="str">
        <f t="shared" si="3"/>
        <v>N</v>
      </c>
      <c r="V49" s="31"/>
    </row>
    <row r="50" spans="1:22" x14ac:dyDescent="0.25">
      <c r="A50" s="76" t="s">
        <v>122</v>
      </c>
      <c r="B50" s="76" t="s">
        <v>120</v>
      </c>
      <c r="C50" s="9" t="str">
        <f t="shared" si="6"/>
        <v>D. 20-12-005, AL 6357-E</v>
      </c>
      <c r="D50" s="9" t="str">
        <f t="shared" si="6"/>
        <v>D. 20-12-005, AL 6357-E</v>
      </c>
      <c r="E50" s="9" t="str">
        <f t="shared" si="6"/>
        <v>D. 20-12-005, AL 6357-E</v>
      </c>
      <c r="F50" s="76" t="s">
        <v>121</v>
      </c>
      <c r="G50" s="9" t="str">
        <f t="shared" si="7"/>
        <v>D. 20-12-005, AL 6661-E</v>
      </c>
      <c r="H50" s="9" t="str">
        <f t="shared" si="7"/>
        <v>D. 20-12-005, AL 6661-E</v>
      </c>
      <c r="I50" s="9" t="str">
        <f t="shared" si="7"/>
        <v>D. 20-12-005, AL 6661-E</v>
      </c>
      <c r="J50" s="9" t="str">
        <f t="shared" si="7"/>
        <v>D. 20-12-005, AL 6661-E</v>
      </c>
      <c r="K50" s="31"/>
      <c r="L50" s="33"/>
      <c r="M50" s="33">
        <v>70885.447607887851</v>
      </c>
      <c r="N50" s="33">
        <f t="shared" si="8"/>
        <v>70885.447607887851</v>
      </c>
      <c r="O50" s="31">
        <v>70852.369709999999</v>
      </c>
      <c r="P50" s="33">
        <f>O50</f>
        <v>70852.369709999999</v>
      </c>
      <c r="Q50" s="32">
        <f t="shared" si="2"/>
        <v>70852.369709999999</v>
      </c>
      <c r="R50" s="84">
        <f t="shared" si="2"/>
        <v>70852.369709999999</v>
      </c>
      <c r="S50" s="32">
        <f t="shared" si="2"/>
        <v>70852.369709999999</v>
      </c>
      <c r="T50" s="76" t="s">
        <v>55</v>
      </c>
      <c r="U50" s="76" t="str">
        <f t="shared" si="3"/>
        <v>N</v>
      </c>
      <c r="V50" s="31"/>
    </row>
    <row r="51" spans="1:22" x14ac:dyDescent="0.25">
      <c r="A51" s="76" t="s">
        <v>123</v>
      </c>
      <c r="B51" s="76" t="s">
        <v>124</v>
      </c>
      <c r="C51" s="9" t="str">
        <f t="shared" si="6"/>
        <v>D. 20-12-005, AL 6357-E, AL 6390-E</v>
      </c>
      <c r="D51" s="9" t="str">
        <f t="shared" si="6"/>
        <v>D. 20-12-005, AL 6357-E, AL 6390-E</v>
      </c>
      <c r="E51" s="9" t="str">
        <f t="shared" si="6"/>
        <v>D. 20-12-005, AL 6357-E, AL 6390-E</v>
      </c>
      <c r="F51" s="76" t="s">
        <v>125</v>
      </c>
      <c r="G51" s="9" t="str">
        <f t="shared" si="7"/>
        <v>D. 20-12-005, D.21-06-030, D.22-08-004</v>
      </c>
      <c r="H51" s="9" t="str">
        <f t="shared" si="7"/>
        <v>D. 20-12-005, D.21-06-030, D.22-08-004</v>
      </c>
      <c r="I51" s="9" t="str">
        <f t="shared" si="7"/>
        <v>D. 20-12-005, D.21-06-030, D.22-08-004</v>
      </c>
      <c r="J51" s="9" t="str">
        <f t="shared" si="7"/>
        <v>D. 20-12-005, D.21-06-030, D.22-08-004</v>
      </c>
      <c r="K51" s="31">
        <v>73707.865936033355</v>
      </c>
      <c r="L51" s="33">
        <f t="shared" ref="L51:L63" si="9">K51</f>
        <v>73707.865936033355</v>
      </c>
      <c r="M51" s="33">
        <f t="shared" si="8"/>
        <v>73707.865936033355</v>
      </c>
      <c r="N51" s="33">
        <f t="shared" si="8"/>
        <v>73707.865936033355</v>
      </c>
      <c r="O51" s="31">
        <v>423.70846385911574</v>
      </c>
      <c r="P51" s="33">
        <f t="shared" ref="P51:P67" si="10">O51</f>
        <v>423.70846385911574</v>
      </c>
      <c r="Q51" s="32">
        <f t="shared" si="2"/>
        <v>423.70846385911574</v>
      </c>
      <c r="R51" s="84">
        <f t="shared" si="2"/>
        <v>423.70846385911574</v>
      </c>
      <c r="S51" s="32">
        <f t="shared" si="2"/>
        <v>423.70846385911574</v>
      </c>
      <c r="T51" s="76" t="s">
        <v>55</v>
      </c>
      <c r="U51" s="76" t="str">
        <f t="shared" si="3"/>
        <v>N</v>
      </c>
      <c r="V51" s="31"/>
    </row>
    <row r="52" spans="1:22" x14ac:dyDescent="0.25">
      <c r="A52" s="76" t="s">
        <v>126</v>
      </c>
      <c r="B52" s="9" t="s">
        <v>127</v>
      </c>
      <c r="C52" s="9" t="str">
        <f t="shared" si="6"/>
        <v>D. 20-12-005, AL 6062-E, AL 6389-E</v>
      </c>
      <c r="D52" s="9" t="str">
        <f t="shared" si="6"/>
        <v>D. 20-12-005, AL 6062-E, AL 6389-E</v>
      </c>
      <c r="E52" s="9" t="str">
        <f t="shared" si="6"/>
        <v>D. 20-12-005, AL 6062-E, AL 6389-E</v>
      </c>
      <c r="F52" s="76" t="s">
        <v>128</v>
      </c>
      <c r="G52" s="9" t="str">
        <f t="shared" si="7"/>
        <v>AL 6513-E</v>
      </c>
      <c r="H52" s="9" t="str">
        <f t="shared" si="7"/>
        <v>AL 6513-E</v>
      </c>
      <c r="I52" s="9" t="str">
        <f t="shared" si="7"/>
        <v>AL 6513-E</v>
      </c>
      <c r="J52" s="9" t="str">
        <f t="shared" si="7"/>
        <v>AL 6513-E</v>
      </c>
      <c r="K52" s="31">
        <v>-26913</v>
      </c>
      <c r="L52" s="33">
        <f t="shared" si="9"/>
        <v>-26913</v>
      </c>
      <c r="M52" s="33">
        <f>L52</f>
        <v>-26913</v>
      </c>
      <c r="N52" s="33">
        <f t="shared" si="8"/>
        <v>-26913</v>
      </c>
      <c r="O52" s="31"/>
      <c r="P52" s="33"/>
      <c r="Q52" s="32"/>
      <c r="R52" s="84"/>
      <c r="S52" s="32"/>
      <c r="T52" s="76" t="s">
        <v>53</v>
      </c>
      <c r="U52" s="76" t="str">
        <f t="shared" si="3"/>
        <v>N</v>
      </c>
      <c r="V52" s="31"/>
    </row>
    <row r="53" spans="1:22" x14ac:dyDescent="0.25">
      <c r="A53" s="76" t="s">
        <v>126</v>
      </c>
      <c r="B53" s="9"/>
      <c r="C53" s="9"/>
      <c r="D53" s="9"/>
      <c r="E53" s="9"/>
      <c r="F53" s="76" t="s">
        <v>128</v>
      </c>
      <c r="G53" s="9" t="s">
        <v>128</v>
      </c>
      <c r="H53" s="9" t="str">
        <f t="shared" si="7"/>
        <v>AL 6513-E</v>
      </c>
      <c r="I53" s="9" t="str">
        <f t="shared" si="7"/>
        <v>AL 6513-E</v>
      </c>
      <c r="J53" s="9" t="str">
        <f t="shared" si="7"/>
        <v>AL 6513-E</v>
      </c>
      <c r="K53" s="31"/>
      <c r="L53" s="33"/>
      <c r="M53" s="33"/>
      <c r="N53" s="33"/>
      <c r="O53" s="31">
        <v>1898</v>
      </c>
      <c r="P53" s="33">
        <f t="shared" si="10"/>
        <v>1898</v>
      </c>
      <c r="Q53" s="32">
        <f t="shared" si="2"/>
        <v>1898</v>
      </c>
      <c r="R53" s="84">
        <f t="shared" si="2"/>
        <v>1898</v>
      </c>
      <c r="S53" s="32">
        <f t="shared" si="2"/>
        <v>1898</v>
      </c>
      <c r="T53" s="76" t="s">
        <v>61</v>
      </c>
      <c r="U53" s="76" t="str">
        <f t="shared" si="3"/>
        <v>N</v>
      </c>
      <c r="V53" s="31"/>
    </row>
    <row r="54" spans="1:22" x14ac:dyDescent="0.25">
      <c r="A54" s="76" t="s">
        <v>129</v>
      </c>
      <c r="B54" s="9" t="s">
        <v>130</v>
      </c>
      <c r="C54" s="9" t="str">
        <f t="shared" si="6"/>
        <v>D.21-06-030, AL 6251-E, AL 6390-E</v>
      </c>
      <c r="D54" s="9" t="str">
        <f t="shared" si="6"/>
        <v>D.21-06-030, AL 6251-E, AL 6390-E</v>
      </c>
      <c r="E54" s="9" t="str">
        <f t="shared" si="6"/>
        <v>D.21-06-030, AL 6251-E, AL 6390-E</v>
      </c>
      <c r="F54" s="76" t="s">
        <v>131</v>
      </c>
      <c r="G54" s="9" t="s">
        <v>132</v>
      </c>
      <c r="H54" s="9" t="str">
        <f t="shared" si="7"/>
        <v>D.21-06-030, D.21-05-015, AL 6819-E</v>
      </c>
      <c r="I54" s="9" t="str">
        <f t="shared" si="7"/>
        <v>D.21-06-030, D.21-05-015, AL 6819-E</v>
      </c>
      <c r="J54" s="9" t="str">
        <f t="shared" si="7"/>
        <v>D.21-06-030, D.21-05-015, AL 6819-E</v>
      </c>
      <c r="K54" s="31">
        <v>82270.76116098577</v>
      </c>
      <c r="L54" s="33">
        <v>81682.707400992469</v>
      </c>
      <c r="M54" s="33">
        <f t="shared" si="8"/>
        <v>81682.707400992469</v>
      </c>
      <c r="N54" s="33">
        <f t="shared" si="8"/>
        <v>81682.707400992469</v>
      </c>
      <c r="O54" s="10">
        <v>82550.529459806436</v>
      </c>
      <c r="P54" s="33">
        <v>22864.154221958364</v>
      </c>
      <c r="Q54" s="32">
        <f t="shared" si="2"/>
        <v>22864.154221958364</v>
      </c>
      <c r="R54" s="84">
        <f t="shared" si="2"/>
        <v>22864.154221958364</v>
      </c>
      <c r="S54" s="32">
        <f t="shared" si="2"/>
        <v>22864.154221958364</v>
      </c>
      <c r="T54" s="76" t="s">
        <v>133</v>
      </c>
      <c r="U54" s="76" t="str">
        <f t="shared" si="3"/>
        <v>N</v>
      </c>
      <c r="V54" s="31"/>
    </row>
    <row r="55" spans="1:22" x14ac:dyDescent="0.25">
      <c r="A55" s="76" t="s">
        <v>129</v>
      </c>
      <c r="B55" s="9" t="s">
        <v>130</v>
      </c>
      <c r="C55" s="9" t="str">
        <f t="shared" si="6"/>
        <v>D.21-06-030, AL 6251-E, AL 6390-E</v>
      </c>
      <c r="D55" s="9" t="str">
        <f t="shared" si="6"/>
        <v>D.21-06-030, AL 6251-E, AL 6390-E</v>
      </c>
      <c r="E55" s="9" t="str">
        <f t="shared" si="6"/>
        <v>D.21-06-030, AL 6251-E, AL 6390-E</v>
      </c>
      <c r="F55" s="76" t="s">
        <v>131</v>
      </c>
      <c r="G55" s="9" t="s">
        <v>132</v>
      </c>
      <c r="H55" s="9" t="str">
        <f t="shared" si="7"/>
        <v>D.21-06-030, D.21-05-015, AL 6819-E</v>
      </c>
      <c r="I55" s="9" t="str">
        <f t="shared" si="7"/>
        <v>D.21-06-030, D.21-05-015, AL 6819-E</v>
      </c>
      <c r="J55" s="9" t="str">
        <f t="shared" si="7"/>
        <v>D.21-06-030, D.21-05-015, AL 6819-E</v>
      </c>
      <c r="K55" s="31">
        <v>-77344.219459999993</v>
      </c>
      <c r="L55" s="33">
        <f t="shared" si="9"/>
        <v>-77344.219459999993</v>
      </c>
      <c r="M55" s="33">
        <f t="shared" si="8"/>
        <v>-77344.219459999993</v>
      </c>
      <c r="N55" s="33">
        <f t="shared" si="8"/>
        <v>-77344.219459999993</v>
      </c>
      <c r="O55" s="10">
        <v>-3565.7570998199994</v>
      </c>
      <c r="P55" s="33">
        <f t="shared" si="10"/>
        <v>-3565.7570998199994</v>
      </c>
      <c r="Q55" s="32">
        <f t="shared" si="2"/>
        <v>-3565.7570998199994</v>
      </c>
      <c r="R55" s="84">
        <f t="shared" si="2"/>
        <v>-3565.7570998199994</v>
      </c>
      <c r="S55" s="32">
        <f t="shared" si="2"/>
        <v>-3565.7570998199994</v>
      </c>
      <c r="T55" s="76" t="s">
        <v>55</v>
      </c>
      <c r="U55" s="76" t="str">
        <f t="shared" si="3"/>
        <v>N</v>
      </c>
      <c r="V55" s="31"/>
    </row>
    <row r="56" spans="1:22" x14ac:dyDescent="0.25">
      <c r="A56" s="76" t="s">
        <v>134</v>
      </c>
      <c r="B56" s="9"/>
      <c r="C56" s="9"/>
      <c r="D56" s="9"/>
      <c r="E56" s="9"/>
      <c r="F56" s="76" t="s">
        <v>135</v>
      </c>
      <c r="G56" s="9" t="s">
        <v>136</v>
      </c>
      <c r="H56" s="9" t="str">
        <f t="shared" si="7"/>
        <v>D.22-08-004, D.21-05-015, AL 6820-E</v>
      </c>
      <c r="I56" s="9" t="str">
        <f t="shared" si="7"/>
        <v>D.22-08-004, D.21-05-015, AL 6820-E</v>
      </c>
      <c r="J56" s="9" t="str">
        <f t="shared" si="7"/>
        <v>D.22-08-004, D.21-05-015, AL 6820-E</v>
      </c>
      <c r="K56" s="31"/>
      <c r="L56" s="33"/>
      <c r="M56" s="33"/>
      <c r="N56" s="33"/>
      <c r="O56" s="10">
        <v>125944.55061187848</v>
      </c>
      <c r="P56" s="33">
        <f t="shared" si="10"/>
        <v>125944.55061187848</v>
      </c>
      <c r="Q56" s="32">
        <f t="shared" si="2"/>
        <v>125944.55061187848</v>
      </c>
      <c r="R56" s="84">
        <f t="shared" si="2"/>
        <v>125944.55061187848</v>
      </c>
      <c r="S56" s="32">
        <f t="shared" si="2"/>
        <v>125944.55061187848</v>
      </c>
      <c r="T56" s="76" t="s">
        <v>133</v>
      </c>
      <c r="U56" s="76" t="str">
        <f t="shared" si="3"/>
        <v>N</v>
      </c>
      <c r="V56" s="31"/>
    </row>
    <row r="57" spans="1:22" x14ac:dyDescent="0.25">
      <c r="A57" s="76" t="s">
        <v>134</v>
      </c>
      <c r="B57" s="9"/>
      <c r="C57" s="9"/>
      <c r="D57" s="9"/>
      <c r="E57" s="9"/>
      <c r="F57" s="76" t="s">
        <v>135</v>
      </c>
      <c r="G57" s="9" t="s">
        <v>136</v>
      </c>
      <c r="H57" s="9" t="str">
        <f t="shared" si="7"/>
        <v>D.22-08-004, D.21-05-015, AL 6820-E</v>
      </c>
      <c r="I57" s="9" t="str">
        <f t="shared" si="7"/>
        <v>D.22-08-004, D.21-05-015, AL 6820-E</v>
      </c>
      <c r="J57" s="9" t="str">
        <f t="shared" si="7"/>
        <v>D.22-08-004, D.21-05-015, AL 6820-E</v>
      </c>
      <c r="K57" s="31"/>
      <c r="L57" s="33"/>
      <c r="M57" s="33"/>
      <c r="N57" s="33"/>
      <c r="O57" s="31">
        <v>-59014.276954802182</v>
      </c>
      <c r="P57" s="33">
        <f t="shared" si="10"/>
        <v>-59014.276954802182</v>
      </c>
      <c r="Q57" s="32">
        <f t="shared" si="2"/>
        <v>-59014.276954802182</v>
      </c>
      <c r="R57" s="84">
        <f t="shared" si="2"/>
        <v>-59014.276954802182</v>
      </c>
      <c r="S57" s="32">
        <f t="shared" si="2"/>
        <v>-59014.276954802182</v>
      </c>
      <c r="T57" s="76" t="s">
        <v>55</v>
      </c>
      <c r="U57" s="76" t="str">
        <f t="shared" si="3"/>
        <v>N</v>
      </c>
      <c r="V57" s="31"/>
    </row>
    <row r="58" spans="1:22" x14ac:dyDescent="0.25">
      <c r="A58" s="76" t="s">
        <v>137</v>
      </c>
      <c r="B58" s="9" t="s">
        <v>138</v>
      </c>
      <c r="C58" s="9" t="str">
        <f t="shared" si="6"/>
        <v>D.21-03-056</v>
      </c>
      <c r="D58" s="9" t="s">
        <v>139</v>
      </c>
      <c r="E58" s="9" t="str">
        <f t="shared" si="6"/>
        <v>D.21-03-056, D.21-12-015</v>
      </c>
      <c r="F58" s="76" t="s">
        <v>139</v>
      </c>
      <c r="G58" s="9" t="str">
        <f t="shared" si="7"/>
        <v>D.21-03-056, D.21-12-015</v>
      </c>
      <c r="H58" s="9" t="str">
        <f t="shared" si="7"/>
        <v>D.21-03-056, D.21-12-015</v>
      </c>
      <c r="I58" s="9" t="str">
        <f t="shared" si="7"/>
        <v>D.21-03-056, D.21-12-015</v>
      </c>
      <c r="J58" s="9" t="str">
        <f t="shared" si="7"/>
        <v>D.21-03-056, D.21-12-015</v>
      </c>
      <c r="K58" s="31">
        <v>36224.009266379995</v>
      </c>
      <c r="L58" s="33">
        <f t="shared" si="9"/>
        <v>36224.009266379995</v>
      </c>
      <c r="M58" s="33">
        <v>145456.54524249997</v>
      </c>
      <c r="N58" s="33">
        <f t="shared" si="8"/>
        <v>145456.54524249997</v>
      </c>
      <c r="O58" s="31">
        <v>141927.97250999999</v>
      </c>
      <c r="P58" s="33">
        <f t="shared" si="10"/>
        <v>141927.97250999999</v>
      </c>
      <c r="Q58" s="32">
        <f t="shared" si="2"/>
        <v>141927.97250999999</v>
      </c>
      <c r="R58" s="84">
        <f t="shared" si="2"/>
        <v>141927.97250999999</v>
      </c>
      <c r="S58" s="32">
        <f t="shared" si="2"/>
        <v>141927.97250999999</v>
      </c>
      <c r="T58" s="76" t="s">
        <v>53</v>
      </c>
      <c r="U58" s="76" t="str">
        <f t="shared" si="3"/>
        <v>N</v>
      </c>
      <c r="V58" s="31"/>
    </row>
    <row r="59" spans="1:22" x14ac:dyDescent="0.25">
      <c r="A59" s="76" t="s">
        <v>137</v>
      </c>
      <c r="B59" s="9" t="s">
        <v>138</v>
      </c>
      <c r="C59" s="9" t="str">
        <f t="shared" si="6"/>
        <v>D.21-03-056</v>
      </c>
      <c r="D59" s="9" t="str">
        <f t="shared" si="6"/>
        <v>D.21-03-056</v>
      </c>
      <c r="E59" s="9" t="str">
        <f t="shared" si="6"/>
        <v>D.21-03-056</v>
      </c>
      <c r="G59" s="9"/>
      <c r="H59" s="9"/>
      <c r="I59" s="9"/>
      <c r="J59" s="9"/>
      <c r="K59" s="31">
        <v>3096.5386336199999</v>
      </c>
      <c r="L59" s="33">
        <f t="shared" si="9"/>
        <v>3096.5386336199999</v>
      </c>
      <c r="M59" s="33"/>
      <c r="N59" s="33">
        <f t="shared" si="8"/>
        <v>0</v>
      </c>
      <c r="O59" s="31"/>
      <c r="P59" s="33"/>
      <c r="Q59" s="32"/>
      <c r="R59" s="32"/>
      <c r="S59" s="32"/>
      <c r="T59" s="76" t="s">
        <v>140</v>
      </c>
      <c r="U59" s="76" t="str">
        <f t="shared" si="3"/>
        <v>N</v>
      </c>
      <c r="V59" s="31"/>
    </row>
    <row r="60" spans="1:22" x14ac:dyDescent="0.25">
      <c r="A60" s="76" t="s">
        <v>141</v>
      </c>
      <c r="B60" s="9" t="s">
        <v>142</v>
      </c>
      <c r="C60" s="9" t="str">
        <f t="shared" si="6"/>
        <v>D.21-08-027</v>
      </c>
      <c r="D60" s="9" t="str">
        <f t="shared" si="6"/>
        <v>D.21-08-027</v>
      </c>
      <c r="E60" s="9" t="str">
        <f t="shared" si="6"/>
        <v>D.21-08-027</v>
      </c>
      <c r="F60" s="76" t="s">
        <v>142</v>
      </c>
      <c r="G60" s="9" t="str">
        <f t="shared" si="7"/>
        <v>D.21-08-027</v>
      </c>
      <c r="H60" s="9" t="str">
        <f t="shared" si="7"/>
        <v>D.21-08-027</v>
      </c>
      <c r="I60" s="9" t="str">
        <f t="shared" si="7"/>
        <v>D.21-08-027</v>
      </c>
      <c r="J60" s="9" t="str">
        <f t="shared" si="7"/>
        <v>D.21-08-027</v>
      </c>
      <c r="K60" s="31">
        <v>-63405.757504360874</v>
      </c>
      <c r="L60" s="33">
        <f t="shared" si="9"/>
        <v>-63405.757504360874</v>
      </c>
      <c r="M60" s="33">
        <f t="shared" si="8"/>
        <v>-63405.757504360874</v>
      </c>
      <c r="N60" s="33">
        <f t="shared" si="8"/>
        <v>-63405.757504360874</v>
      </c>
      <c r="O60" s="31">
        <v>-56428.242820632142</v>
      </c>
      <c r="P60" s="33">
        <f t="shared" si="10"/>
        <v>-56428.242820632142</v>
      </c>
      <c r="Q60" s="32">
        <f t="shared" si="2"/>
        <v>-56428.242820632142</v>
      </c>
      <c r="R60" s="84">
        <f t="shared" si="2"/>
        <v>-56428.242820632142</v>
      </c>
      <c r="S60" s="32">
        <f t="shared" si="2"/>
        <v>-56428.242820632142</v>
      </c>
      <c r="T60" s="76" t="s">
        <v>53</v>
      </c>
      <c r="U60" s="76" t="str">
        <f t="shared" si="3"/>
        <v>N</v>
      </c>
      <c r="V60" s="31"/>
    </row>
    <row r="61" spans="1:22" x14ac:dyDescent="0.25">
      <c r="A61" s="76" t="s">
        <v>141</v>
      </c>
      <c r="B61" s="9" t="s">
        <v>142</v>
      </c>
      <c r="C61" s="9" t="str">
        <f t="shared" si="6"/>
        <v>D.21-08-027</v>
      </c>
      <c r="D61" s="9" t="str">
        <f t="shared" si="6"/>
        <v>D.21-08-027</v>
      </c>
      <c r="E61" s="9" t="str">
        <f t="shared" si="6"/>
        <v>D.21-08-027</v>
      </c>
      <c r="F61" s="76" t="s">
        <v>142</v>
      </c>
      <c r="G61" s="9" t="str">
        <f t="shared" si="7"/>
        <v>D.21-08-027</v>
      </c>
      <c r="H61" s="9" t="str">
        <f t="shared" si="7"/>
        <v>D.21-08-027</v>
      </c>
      <c r="I61" s="9" t="str">
        <f t="shared" si="7"/>
        <v>D.21-08-027</v>
      </c>
      <c r="J61" s="9" t="str">
        <f t="shared" si="7"/>
        <v>D.21-08-027</v>
      </c>
      <c r="K61" s="31"/>
      <c r="L61" s="33">
        <v>-40652.132158</v>
      </c>
      <c r="M61" s="33">
        <f t="shared" si="8"/>
        <v>-40652.132158</v>
      </c>
      <c r="N61" s="33">
        <f t="shared" si="8"/>
        <v>-40652.132158</v>
      </c>
      <c r="O61" s="31">
        <v>-39231.719609561827</v>
      </c>
      <c r="P61" s="33">
        <f t="shared" si="10"/>
        <v>-39231.719609561827</v>
      </c>
      <c r="Q61" s="32">
        <f t="shared" si="2"/>
        <v>-39231.719609561827</v>
      </c>
      <c r="R61" s="84">
        <f t="shared" si="2"/>
        <v>-39231.719609561827</v>
      </c>
      <c r="S61" s="32">
        <f t="shared" si="2"/>
        <v>-39231.719609561827</v>
      </c>
      <c r="T61" s="76" t="s">
        <v>61</v>
      </c>
      <c r="U61" s="76" t="str">
        <f t="shared" si="3"/>
        <v>N</v>
      </c>
      <c r="V61" s="31"/>
    </row>
    <row r="62" spans="1:22" x14ac:dyDescent="0.25">
      <c r="A62" s="76" t="s">
        <v>143</v>
      </c>
      <c r="B62" s="9" t="s">
        <v>144</v>
      </c>
      <c r="C62" s="9" t="str">
        <f t="shared" si="6"/>
        <v>D.21-10-022, AL 6407-E</v>
      </c>
      <c r="D62" s="9" t="str">
        <f t="shared" si="6"/>
        <v>D.21-10-022, AL 6407-E</v>
      </c>
      <c r="E62" s="9" t="str">
        <f t="shared" si="6"/>
        <v>D.21-10-022, AL 6407-E</v>
      </c>
      <c r="G62" s="9"/>
      <c r="H62" s="9"/>
      <c r="I62" s="9"/>
      <c r="J62" s="9"/>
      <c r="K62" s="31">
        <v>171915.61774289332</v>
      </c>
      <c r="L62" s="33">
        <f t="shared" si="9"/>
        <v>171915.61774289332</v>
      </c>
      <c r="M62" s="33">
        <f t="shared" si="8"/>
        <v>171915.61774289332</v>
      </c>
      <c r="N62" s="33">
        <f t="shared" si="8"/>
        <v>171915.61774289332</v>
      </c>
      <c r="O62" s="31"/>
      <c r="P62" s="33"/>
      <c r="Q62" s="32"/>
      <c r="R62" s="32"/>
      <c r="S62" s="32"/>
      <c r="T62" s="76" t="s">
        <v>53</v>
      </c>
      <c r="U62" s="76" t="str">
        <f t="shared" si="3"/>
        <v>N</v>
      </c>
      <c r="V62" s="31"/>
    </row>
    <row r="63" spans="1:22" x14ac:dyDescent="0.25">
      <c r="A63" s="76" t="s">
        <v>143</v>
      </c>
      <c r="B63" s="9" t="s">
        <v>144</v>
      </c>
      <c r="C63" s="9" t="str">
        <f t="shared" si="6"/>
        <v>D.21-10-022, AL 6407-E</v>
      </c>
      <c r="D63" s="9" t="str">
        <f t="shared" si="6"/>
        <v>D.21-10-022, AL 6407-E</v>
      </c>
      <c r="E63" s="9" t="str">
        <f t="shared" si="6"/>
        <v>D.21-10-022, AL 6407-E</v>
      </c>
      <c r="G63" s="9"/>
      <c r="H63" s="9"/>
      <c r="I63" s="9"/>
      <c r="J63" s="9"/>
      <c r="K63" s="31">
        <v>562.88133376579583</v>
      </c>
      <c r="L63" s="33">
        <f t="shared" si="9"/>
        <v>562.88133376579583</v>
      </c>
      <c r="M63" s="33">
        <f t="shared" si="8"/>
        <v>562.88133376579583</v>
      </c>
      <c r="N63" s="33">
        <f t="shared" si="8"/>
        <v>562.88133376579583</v>
      </c>
      <c r="O63" s="31"/>
      <c r="P63" s="33"/>
      <c r="Q63" s="32"/>
      <c r="R63" s="32"/>
      <c r="S63" s="32"/>
      <c r="T63" s="76" t="s">
        <v>68</v>
      </c>
      <c r="U63" s="76" t="str">
        <f t="shared" si="3"/>
        <v>N</v>
      </c>
      <c r="V63" s="31"/>
    </row>
    <row r="64" spans="1:22" x14ac:dyDescent="0.25">
      <c r="A64" s="76" t="s">
        <v>143</v>
      </c>
      <c r="B64" s="9" t="s">
        <v>144</v>
      </c>
      <c r="C64" s="9" t="str">
        <f t="shared" si="6"/>
        <v>D.21-10-022, AL 6407-E</v>
      </c>
      <c r="D64" s="9" t="str">
        <f t="shared" si="6"/>
        <v>D.21-10-022, AL 6407-E</v>
      </c>
      <c r="E64" s="9" t="str">
        <f t="shared" si="6"/>
        <v>D.21-10-022, AL 6407-E</v>
      </c>
      <c r="G64" s="9"/>
      <c r="H64" s="9"/>
      <c r="I64" s="9"/>
      <c r="J64" s="9"/>
      <c r="K64" s="31"/>
      <c r="L64" s="33">
        <v>117090.32087945617</v>
      </c>
      <c r="M64" s="33">
        <f t="shared" si="8"/>
        <v>117090.32087945617</v>
      </c>
      <c r="N64" s="33">
        <f t="shared" si="8"/>
        <v>117090.32087945617</v>
      </c>
      <c r="O64" s="31"/>
      <c r="P64" s="33"/>
      <c r="Q64" s="32"/>
      <c r="R64" s="32"/>
      <c r="S64" s="32"/>
      <c r="T64" s="76" t="s">
        <v>61</v>
      </c>
      <c r="U64" s="76" t="str">
        <f t="shared" si="3"/>
        <v>N</v>
      </c>
      <c r="V64" s="31"/>
    </row>
    <row r="65" spans="1:22" x14ac:dyDescent="0.25">
      <c r="A65" s="76" t="s">
        <v>95</v>
      </c>
      <c r="B65" s="9"/>
      <c r="C65" s="9" t="s">
        <v>96</v>
      </c>
      <c r="D65" s="9" t="str">
        <f t="shared" si="6"/>
        <v>D.20-12-005, AL 6210-E</v>
      </c>
      <c r="E65" s="9" t="str">
        <f t="shared" si="6"/>
        <v>D.20-12-005, AL 6210-E</v>
      </c>
      <c r="F65" s="76" t="s">
        <v>97</v>
      </c>
      <c r="G65" s="9" t="str">
        <f t="shared" si="7"/>
        <v>D.20-12-005, AL 6423-E</v>
      </c>
      <c r="H65" s="9" t="str">
        <f t="shared" si="7"/>
        <v>D.20-12-005, AL 6423-E</v>
      </c>
      <c r="I65" s="9" t="str">
        <f t="shared" si="7"/>
        <v>D.20-12-005, AL 6423-E</v>
      </c>
      <c r="J65" s="9" t="str">
        <f t="shared" si="7"/>
        <v>D.20-12-005, AL 6423-E</v>
      </c>
      <c r="K65" s="31"/>
      <c r="L65" s="33">
        <v>163369.88519967793</v>
      </c>
      <c r="M65" s="33">
        <f t="shared" si="8"/>
        <v>163369.88519967793</v>
      </c>
      <c r="N65" s="33">
        <f t="shared" si="8"/>
        <v>163369.88519967793</v>
      </c>
      <c r="O65" s="31">
        <v>161818.68051997022</v>
      </c>
      <c r="P65" s="33">
        <f t="shared" si="10"/>
        <v>161818.68051997022</v>
      </c>
      <c r="Q65" s="32">
        <f t="shared" si="2"/>
        <v>161818.68051997022</v>
      </c>
      <c r="R65" s="32">
        <f t="shared" si="2"/>
        <v>161818.68051997022</v>
      </c>
      <c r="S65" s="32">
        <f t="shared" si="2"/>
        <v>161818.68051997022</v>
      </c>
      <c r="T65" s="76" t="s">
        <v>61</v>
      </c>
      <c r="U65" s="76" t="str">
        <f t="shared" si="3"/>
        <v>Y</v>
      </c>
      <c r="V65" s="31"/>
    </row>
    <row r="66" spans="1:22" x14ac:dyDescent="0.25">
      <c r="A66" s="76" t="s">
        <v>145</v>
      </c>
      <c r="B66" s="9"/>
      <c r="C66" s="9" t="s">
        <v>146</v>
      </c>
      <c r="D66" s="9" t="str">
        <f t="shared" si="6"/>
        <v>20-06-003, AL 6001-E</v>
      </c>
      <c r="E66" s="9" t="str">
        <f t="shared" si="6"/>
        <v>20-06-003, AL 6001-E</v>
      </c>
      <c r="F66" s="76" t="s">
        <v>147</v>
      </c>
      <c r="G66" s="9" t="str">
        <f t="shared" si="7"/>
        <v>D.20-06-003, AL 6001-E</v>
      </c>
      <c r="H66" s="9" t="str">
        <f t="shared" si="7"/>
        <v>D.20-06-003, AL 6001-E</v>
      </c>
      <c r="I66" s="9" t="str">
        <f t="shared" si="7"/>
        <v>D.20-06-003, AL 6001-E</v>
      </c>
      <c r="J66" s="9" t="str">
        <f t="shared" si="7"/>
        <v>D.20-06-003, AL 6001-E</v>
      </c>
      <c r="K66" s="31"/>
      <c r="L66" s="33">
        <v>46236.640483115181</v>
      </c>
      <c r="M66" s="33">
        <f t="shared" si="8"/>
        <v>46236.640483115181</v>
      </c>
      <c r="N66" s="33">
        <f t="shared" si="8"/>
        <v>46236.640483115181</v>
      </c>
      <c r="O66" s="31">
        <v>9826.5474580260179</v>
      </c>
      <c r="P66" s="33">
        <f t="shared" si="10"/>
        <v>9826.5474580260179</v>
      </c>
      <c r="Q66" s="32">
        <f t="shared" si="2"/>
        <v>9826.5474580260179</v>
      </c>
      <c r="R66" s="32">
        <f t="shared" si="2"/>
        <v>9826.5474580260179</v>
      </c>
      <c r="S66" s="32">
        <f t="shared" si="2"/>
        <v>9826.5474580260179</v>
      </c>
      <c r="T66" s="76" t="s">
        <v>61</v>
      </c>
      <c r="U66" s="76" t="str">
        <f t="shared" si="3"/>
        <v>Y</v>
      </c>
      <c r="V66" s="31"/>
    </row>
    <row r="67" spans="1:22" x14ac:dyDescent="0.25">
      <c r="A67" s="76" t="s">
        <v>148</v>
      </c>
      <c r="B67" s="9"/>
      <c r="C67" s="9"/>
      <c r="D67" s="9" t="s">
        <v>149</v>
      </c>
      <c r="E67" s="9" t="str">
        <f t="shared" si="6"/>
        <v>D.22-03-011</v>
      </c>
      <c r="F67" s="76" t="s">
        <v>149</v>
      </c>
      <c r="G67" s="9" t="str">
        <f t="shared" si="7"/>
        <v>D.22-03-011</v>
      </c>
      <c r="H67" s="9" t="str">
        <f t="shared" si="7"/>
        <v>D.22-03-011</v>
      </c>
      <c r="I67" s="9" t="str">
        <f t="shared" si="7"/>
        <v>D.22-03-011</v>
      </c>
      <c r="J67" s="9" t="str">
        <f t="shared" si="7"/>
        <v>D.22-03-011</v>
      </c>
      <c r="K67" s="31"/>
      <c r="L67" s="33"/>
      <c r="M67" s="33">
        <v>332441.197573137</v>
      </c>
      <c r="N67" s="33">
        <f t="shared" si="8"/>
        <v>332441.197573137</v>
      </c>
      <c r="O67" s="31">
        <v>332441.197573137</v>
      </c>
      <c r="P67" s="33">
        <f t="shared" si="10"/>
        <v>332441.197573137</v>
      </c>
      <c r="Q67" s="32"/>
      <c r="R67" s="32"/>
      <c r="S67" s="32"/>
      <c r="T67" s="76" t="s">
        <v>55</v>
      </c>
      <c r="U67" s="76" t="str">
        <f t="shared" si="3"/>
        <v>N</v>
      </c>
      <c r="V67" s="31"/>
    </row>
    <row r="68" spans="1:22" x14ac:dyDescent="0.25">
      <c r="A68" s="76" t="s">
        <v>150</v>
      </c>
      <c r="C68" s="9"/>
      <c r="D68" s="9" t="s">
        <v>151</v>
      </c>
      <c r="E68" s="9" t="str">
        <f t="shared" si="6"/>
        <v>AL 4579-G/6513-E</v>
      </c>
      <c r="F68" s="9" t="str">
        <f t="shared" si="6"/>
        <v>AL 4579-G/6513-E</v>
      </c>
      <c r="G68" s="9" t="str">
        <f t="shared" si="6"/>
        <v>AL 4579-G/6513-E</v>
      </c>
      <c r="H68" s="9"/>
      <c r="I68" s="9"/>
      <c r="J68" s="9"/>
      <c r="K68" s="31"/>
      <c r="L68" s="33"/>
      <c r="M68" s="33">
        <v>130447.42</v>
      </c>
      <c r="N68" s="33">
        <f t="shared" si="8"/>
        <v>130447.42</v>
      </c>
      <c r="O68" s="33">
        <f t="shared" si="8"/>
        <v>130447.42</v>
      </c>
      <c r="P68" s="33">
        <f t="shared" si="8"/>
        <v>130447.42</v>
      </c>
      <c r="Q68" s="32"/>
      <c r="R68" s="32"/>
      <c r="S68" s="32"/>
      <c r="T68" s="76" t="s">
        <v>53</v>
      </c>
      <c r="U68" s="76" t="str">
        <f t="shared" si="3"/>
        <v>N</v>
      </c>
      <c r="V68" s="31"/>
    </row>
    <row r="69" spans="1:22" x14ac:dyDescent="0.25">
      <c r="A69" s="76" t="s">
        <v>152</v>
      </c>
      <c r="C69" s="9"/>
      <c r="D69" s="9"/>
      <c r="E69" s="9"/>
      <c r="G69" s="9"/>
      <c r="H69" s="9"/>
      <c r="I69" s="9" t="s">
        <v>153</v>
      </c>
      <c r="J69" s="9" t="str">
        <f t="shared" ref="J69" si="11">I69</f>
        <v>D.23-06-004</v>
      </c>
      <c r="K69" s="31"/>
      <c r="L69" s="33"/>
      <c r="M69" s="33"/>
      <c r="N69" s="33"/>
      <c r="O69" s="31"/>
      <c r="P69" s="33"/>
      <c r="Q69" s="33"/>
      <c r="R69" s="84">
        <v>1104107</v>
      </c>
      <c r="S69" s="32">
        <f t="shared" si="2"/>
        <v>1104107</v>
      </c>
      <c r="T69" s="76" t="s">
        <v>55</v>
      </c>
      <c r="U69" s="76" t="str">
        <f t="shared" si="3"/>
        <v>N</v>
      </c>
      <c r="V69" s="31"/>
    </row>
    <row r="70" spans="1:22" x14ac:dyDescent="0.25">
      <c r="A70" s="76" t="s">
        <v>154</v>
      </c>
      <c r="C70" s="9"/>
      <c r="D70" s="9"/>
      <c r="E70" s="9"/>
      <c r="G70" s="9"/>
      <c r="H70" s="9"/>
      <c r="I70" s="9"/>
      <c r="J70" s="9" t="s">
        <v>155</v>
      </c>
      <c r="K70" s="31"/>
      <c r="L70" s="33"/>
      <c r="M70" s="33"/>
      <c r="N70" s="33"/>
      <c r="O70" s="31"/>
      <c r="P70" s="33"/>
      <c r="Q70" s="33"/>
      <c r="R70" s="33"/>
      <c r="S70" s="32">
        <v>363477.47965188074</v>
      </c>
      <c r="T70" s="76" t="s">
        <v>55</v>
      </c>
      <c r="U70" s="76" t="str">
        <f t="shared" si="3"/>
        <v>N</v>
      </c>
      <c r="V70" s="31"/>
    </row>
    <row r="71" spans="1:22" x14ac:dyDescent="0.25">
      <c r="C71" s="9"/>
      <c r="D71" s="9"/>
      <c r="E71" s="9"/>
      <c r="G71" s="9"/>
      <c r="H71" s="9"/>
      <c r="I71" s="9"/>
      <c r="J71" s="9"/>
      <c r="K71" s="31"/>
      <c r="L71" s="33"/>
      <c r="M71" s="33"/>
      <c r="N71" s="33"/>
      <c r="O71" s="31"/>
      <c r="P71" s="33"/>
      <c r="Q71" s="33"/>
      <c r="R71" s="33"/>
      <c r="S71" s="32"/>
      <c r="V71" s="31"/>
    </row>
    <row r="72" spans="1:22" x14ac:dyDescent="0.25">
      <c r="B72" s="9"/>
      <c r="C72" s="9"/>
      <c r="D72" s="9"/>
      <c r="G72" s="9"/>
      <c r="H72" s="9"/>
      <c r="I72" s="9"/>
      <c r="J72" s="9"/>
      <c r="K72" s="31"/>
      <c r="L72" s="32"/>
      <c r="M72" s="33"/>
      <c r="N72" s="33"/>
      <c r="O72" s="31"/>
      <c r="P72" s="32"/>
      <c r="Q72" s="32"/>
      <c r="R72" s="32"/>
      <c r="S72" s="32"/>
      <c r="V72" s="31"/>
    </row>
    <row r="73" spans="1:22" x14ac:dyDescent="0.25">
      <c r="A73" s="23" t="s">
        <v>156</v>
      </c>
      <c r="D73" s="9"/>
      <c r="G73" s="9"/>
      <c r="H73" s="9"/>
      <c r="I73" s="9"/>
      <c r="J73" s="9"/>
      <c r="K73" s="36">
        <f t="shared" ref="K73:Q73" si="12">SUM(K9:K68)</f>
        <v>12045081.045466239</v>
      </c>
      <c r="L73" s="36">
        <f t="shared" si="12"/>
        <v>11697545.371917278</v>
      </c>
      <c r="M73" s="36">
        <f t="shared" si="12"/>
        <v>11947629.386597618</v>
      </c>
      <c r="N73" s="36">
        <f t="shared" si="12"/>
        <v>11947629.386597618</v>
      </c>
      <c r="O73" s="36">
        <f t="shared" si="12"/>
        <v>12065677.48169888</v>
      </c>
      <c r="P73" s="36">
        <f t="shared" si="12"/>
        <v>12730163.90416353</v>
      </c>
      <c r="Q73" s="36">
        <f t="shared" si="12"/>
        <v>12307030.913967393</v>
      </c>
      <c r="R73" s="36">
        <f>SUM(R9:R69)</f>
        <v>13498190.831462394</v>
      </c>
      <c r="S73" s="36">
        <f>SUM(S9:S71)</f>
        <v>13861668.311114276</v>
      </c>
      <c r="V73" s="31"/>
    </row>
    <row r="74" spans="1:22" x14ac:dyDescent="0.25">
      <c r="D74" s="9"/>
      <c r="G74" s="9"/>
      <c r="H74" s="9"/>
      <c r="I74" s="9"/>
      <c r="J74" s="9"/>
      <c r="K74" s="31"/>
      <c r="L74" s="33"/>
      <c r="M74" s="33"/>
      <c r="N74" s="33"/>
      <c r="O74" s="31"/>
      <c r="P74" s="33"/>
      <c r="Q74" s="32"/>
      <c r="R74" s="32"/>
      <c r="S74" s="32"/>
    </row>
    <row r="75" spans="1:22" ht="15" customHeight="1" x14ac:dyDescent="0.25">
      <c r="A75" s="23" t="s">
        <v>157</v>
      </c>
      <c r="D75" s="9"/>
      <c r="G75" s="9"/>
      <c r="H75" s="9"/>
      <c r="I75" s="9"/>
      <c r="J75" s="9"/>
      <c r="K75" s="31"/>
      <c r="L75" s="33"/>
      <c r="M75" s="33"/>
      <c r="N75" s="33"/>
      <c r="O75" s="31"/>
      <c r="P75" s="33"/>
      <c r="Q75" s="32"/>
      <c r="R75" s="32"/>
      <c r="S75" s="32"/>
    </row>
    <row r="76" spans="1:22" x14ac:dyDescent="0.25">
      <c r="A76" s="76" t="s">
        <v>158</v>
      </c>
      <c r="B76" s="9" t="s">
        <v>159</v>
      </c>
      <c r="C76" s="9" t="str">
        <f t="shared" ref="C76:E90" si="13">B76</f>
        <v>D. 20-12-038</v>
      </c>
      <c r="D76" s="9" t="str">
        <f t="shared" si="13"/>
        <v>D. 20-12-038</v>
      </c>
      <c r="E76" s="9" t="str">
        <f t="shared" si="13"/>
        <v>D. 20-12-038</v>
      </c>
      <c r="F76" s="76" t="s">
        <v>71</v>
      </c>
      <c r="G76" s="9" t="str">
        <f t="shared" ref="G76:J97" si="14">F76</f>
        <v>D.22-12-044</v>
      </c>
      <c r="H76" s="9" t="str">
        <f t="shared" si="14"/>
        <v>D.22-12-044</v>
      </c>
      <c r="I76" s="9" t="str">
        <f t="shared" si="14"/>
        <v>D.22-12-044</v>
      </c>
      <c r="J76" s="9" t="str">
        <f t="shared" si="14"/>
        <v>D.22-12-044</v>
      </c>
      <c r="K76" s="31">
        <v>-202400</v>
      </c>
      <c r="L76" s="32">
        <v>-468826.45766451699</v>
      </c>
      <c r="M76" s="33">
        <f>L76</f>
        <v>-468826.45766451699</v>
      </c>
      <c r="N76" s="33">
        <f>M76</f>
        <v>-468826.45766451699</v>
      </c>
      <c r="O76" s="31">
        <v>-491405.31559989386</v>
      </c>
      <c r="P76" s="32">
        <f>O76</f>
        <v>-491405.31559989386</v>
      </c>
      <c r="Q76" s="32">
        <v>-490991.29997716483</v>
      </c>
      <c r="R76" s="84">
        <f t="shared" si="2"/>
        <v>-490991.29997716483</v>
      </c>
      <c r="S76" s="32">
        <f t="shared" si="2"/>
        <v>-490991.29997716483</v>
      </c>
      <c r="T76" s="37" t="s">
        <v>160</v>
      </c>
      <c r="U76" s="76" t="s">
        <v>161</v>
      </c>
    </row>
    <row r="77" spans="1:22" x14ac:dyDescent="0.25">
      <c r="A77" s="76" t="s">
        <v>162</v>
      </c>
      <c r="B77" s="9" t="s">
        <v>163</v>
      </c>
      <c r="C77" s="9" t="str">
        <f t="shared" si="13"/>
        <v>D.20-01-021, AL 5857-E</v>
      </c>
      <c r="D77" s="9" t="str">
        <f t="shared" si="13"/>
        <v>D.20-01-021, AL 5857-E</v>
      </c>
      <c r="E77" s="9" t="str">
        <f t="shared" si="13"/>
        <v>D.20-01-021, AL 5857-E</v>
      </c>
      <c r="F77" s="76" t="s">
        <v>163</v>
      </c>
      <c r="G77" s="9" t="str">
        <f t="shared" si="14"/>
        <v>D.20-01-021, AL 5857-E</v>
      </c>
      <c r="H77" s="9" t="str">
        <f t="shared" si="14"/>
        <v>D.20-01-021, AL 5857-E</v>
      </c>
      <c r="I77" s="9" t="str">
        <f t="shared" si="14"/>
        <v>D.20-01-021, AL 5857-E</v>
      </c>
      <c r="J77" s="9" t="str">
        <f t="shared" si="14"/>
        <v>D.20-01-021, AL 5857-E</v>
      </c>
      <c r="K77" s="31">
        <v>59819.362352892</v>
      </c>
      <c r="L77" s="32">
        <f t="shared" ref="L77:L107" si="15">K77</f>
        <v>59819.362352892</v>
      </c>
      <c r="M77" s="33">
        <f>L77</f>
        <v>59819.362352892</v>
      </c>
      <c r="N77" s="33">
        <f t="shared" ref="N77:N123" si="16">M77</f>
        <v>59819.362352892</v>
      </c>
      <c r="O77" s="31">
        <v>59895.444075240004</v>
      </c>
      <c r="P77" s="32">
        <f>O77</f>
        <v>59895.444075240004</v>
      </c>
      <c r="Q77" s="32">
        <f t="shared" ref="Q77:S132" si="17">P77</f>
        <v>59895.444075240004</v>
      </c>
      <c r="R77" s="84">
        <f t="shared" si="17"/>
        <v>59895.444075240004</v>
      </c>
      <c r="S77" s="32">
        <f t="shared" si="17"/>
        <v>59895.444075240004</v>
      </c>
      <c r="T77" s="76" t="s">
        <v>140</v>
      </c>
      <c r="U77" s="76" t="str">
        <f t="shared" ref="U77:U123" si="18">IF(RIGHT(A77,1)="*","Y","N")</f>
        <v>N</v>
      </c>
    </row>
    <row r="78" spans="1:22" x14ac:dyDescent="0.25">
      <c r="A78" s="76" t="s">
        <v>164</v>
      </c>
      <c r="B78" s="9"/>
      <c r="C78" s="9"/>
      <c r="D78" s="9"/>
      <c r="E78" s="9"/>
      <c r="F78" s="76" t="s">
        <v>165</v>
      </c>
      <c r="G78" s="9" t="str">
        <f t="shared" si="14"/>
        <v>D.21-08-006, AL 5857-E</v>
      </c>
      <c r="H78" s="9" t="str">
        <f t="shared" si="14"/>
        <v>D.21-08-006, AL 5857-E</v>
      </c>
      <c r="I78" s="9" t="str">
        <f t="shared" si="14"/>
        <v>D.21-08-006, AL 5857-E</v>
      </c>
      <c r="J78" s="9" t="str">
        <f t="shared" si="14"/>
        <v>D.21-08-006, AL 5857-E</v>
      </c>
      <c r="K78" s="31"/>
      <c r="L78" s="32"/>
      <c r="M78" s="33">
        <f t="shared" ref="M78:M122" si="19">L78</f>
        <v>0</v>
      </c>
      <c r="N78" s="33">
        <f t="shared" si="16"/>
        <v>0</v>
      </c>
      <c r="O78" s="31">
        <v>17692.879493771157</v>
      </c>
      <c r="P78" s="32">
        <f>O78</f>
        <v>17692.879493771157</v>
      </c>
      <c r="Q78" s="32">
        <f t="shared" si="17"/>
        <v>17692.879493771157</v>
      </c>
      <c r="R78" s="84">
        <f t="shared" si="17"/>
        <v>17692.879493771157</v>
      </c>
      <c r="S78" s="32">
        <f t="shared" si="17"/>
        <v>17692.879493771157</v>
      </c>
      <c r="T78" s="76" t="s">
        <v>140</v>
      </c>
      <c r="U78" s="76" t="str">
        <f t="shared" si="18"/>
        <v>N</v>
      </c>
    </row>
    <row r="79" spans="1:22" x14ac:dyDescent="0.25">
      <c r="A79" s="76" t="s">
        <v>166</v>
      </c>
      <c r="B79" s="9" t="s">
        <v>167</v>
      </c>
      <c r="C79" s="9" t="str">
        <f t="shared" si="13"/>
        <v>Res. M-4841</v>
      </c>
      <c r="D79" s="9" t="str">
        <f t="shared" si="13"/>
        <v>Res. M-4841</v>
      </c>
      <c r="E79" s="9" t="str">
        <f t="shared" si="13"/>
        <v>Res. M-4841</v>
      </c>
      <c r="F79" s="76" t="s">
        <v>167</v>
      </c>
      <c r="G79" s="9" t="str">
        <f t="shared" si="14"/>
        <v>Res. M-4841</v>
      </c>
      <c r="H79" s="9" t="str">
        <f t="shared" si="14"/>
        <v>Res. M-4841</v>
      </c>
      <c r="I79" s="9" t="str">
        <f t="shared" si="14"/>
        <v>Res. M-4841</v>
      </c>
      <c r="J79" s="9" t="str">
        <f t="shared" si="14"/>
        <v>Res. M-4841</v>
      </c>
      <c r="K79" s="31">
        <v>100348.10310580987</v>
      </c>
      <c r="L79" s="32">
        <v>100624.42177852662</v>
      </c>
      <c r="M79" s="33">
        <f t="shared" si="19"/>
        <v>100624.42177852662</v>
      </c>
      <c r="N79" s="33">
        <f t="shared" si="16"/>
        <v>100624.42177852662</v>
      </c>
      <c r="O79" s="31">
        <v>104841.7857923392</v>
      </c>
      <c r="P79" s="32">
        <f>O79</f>
        <v>104841.7857923392</v>
      </c>
      <c r="Q79" s="32">
        <f t="shared" si="17"/>
        <v>104841.7857923392</v>
      </c>
      <c r="R79" s="84">
        <f t="shared" si="17"/>
        <v>104841.7857923392</v>
      </c>
      <c r="S79" s="32">
        <f t="shared" si="17"/>
        <v>104841.7857923392</v>
      </c>
      <c r="T79" s="76" t="s">
        <v>53</v>
      </c>
      <c r="U79" s="76" t="str">
        <f t="shared" si="18"/>
        <v>N</v>
      </c>
    </row>
    <row r="80" spans="1:22" x14ac:dyDescent="0.25">
      <c r="A80" s="76" t="s">
        <v>168</v>
      </c>
      <c r="B80" s="9" t="s">
        <v>169</v>
      </c>
      <c r="C80" s="9" t="str">
        <f t="shared" si="13"/>
        <v>D.18-01-024, D.18-05-040</v>
      </c>
      <c r="D80" s="9" t="str">
        <f t="shared" si="13"/>
        <v>D.18-01-024, D.18-05-040</v>
      </c>
      <c r="E80" s="9" t="str">
        <f t="shared" si="13"/>
        <v>D.18-01-024, D.18-05-040</v>
      </c>
      <c r="G80" s="9"/>
      <c r="H80" s="9"/>
      <c r="I80" s="9"/>
      <c r="J80" s="9"/>
      <c r="K80" s="31">
        <v>16015.212662364</v>
      </c>
      <c r="L80" s="32">
        <f t="shared" si="15"/>
        <v>16015.212662364</v>
      </c>
      <c r="M80" s="33">
        <f t="shared" si="19"/>
        <v>16015.212662364</v>
      </c>
      <c r="N80" s="33">
        <f t="shared" si="16"/>
        <v>16015.212662364</v>
      </c>
      <c r="O80" s="31"/>
      <c r="P80" s="32"/>
      <c r="Q80" s="32"/>
      <c r="R80" s="32"/>
      <c r="S80" s="32"/>
      <c r="T80" s="76" t="s">
        <v>53</v>
      </c>
      <c r="U80" s="76" t="str">
        <f t="shared" si="18"/>
        <v>N</v>
      </c>
    </row>
    <row r="81" spans="1:21" x14ac:dyDescent="0.25">
      <c r="A81" s="76" t="s">
        <v>170</v>
      </c>
      <c r="B81" s="9" t="s">
        <v>171</v>
      </c>
      <c r="C81" s="9" t="str">
        <f t="shared" si="13"/>
        <v>Preliminary Statement  HH</v>
      </c>
      <c r="D81" s="9" t="str">
        <f t="shared" si="13"/>
        <v>Preliminary Statement  HH</v>
      </c>
      <c r="E81" s="9" t="str">
        <f t="shared" si="13"/>
        <v>Preliminary Statement  HH</v>
      </c>
      <c r="F81" s="76" t="s">
        <v>171</v>
      </c>
      <c r="G81" s="9" t="str">
        <f t="shared" si="14"/>
        <v>Preliminary Statement  HH</v>
      </c>
      <c r="H81" s="9" t="str">
        <f t="shared" si="14"/>
        <v>Preliminary Statement  HH</v>
      </c>
      <c r="I81" s="9" t="str">
        <f t="shared" si="14"/>
        <v>Preliminary Statement  HH</v>
      </c>
      <c r="J81" s="9" t="str">
        <f t="shared" si="14"/>
        <v>Preliminary Statement  HH</v>
      </c>
      <c r="K81" s="31">
        <v>-23267.947492908093</v>
      </c>
      <c r="L81" s="32">
        <f t="shared" si="15"/>
        <v>-23267.947492908093</v>
      </c>
      <c r="M81" s="33">
        <f t="shared" si="19"/>
        <v>-23267.947492908093</v>
      </c>
      <c r="N81" s="33">
        <f t="shared" si="16"/>
        <v>-23267.947492908093</v>
      </c>
      <c r="O81" s="31">
        <v>-26964.009132058392</v>
      </c>
      <c r="P81" s="32">
        <f t="shared" ref="P81:P110" si="20">O81</f>
        <v>-26964.009132058392</v>
      </c>
      <c r="Q81" s="32">
        <f t="shared" si="17"/>
        <v>-26964.009132058392</v>
      </c>
      <c r="R81" s="32">
        <f t="shared" si="17"/>
        <v>-26964.009132058392</v>
      </c>
      <c r="S81" s="32">
        <f t="shared" si="17"/>
        <v>-26964.009132058392</v>
      </c>
      <c r="T81" s="76" t="s">
        <v>53</v>
      </c>
      <c r="U81" s="76" t="str">
        <f t="shared" si="18"/>
        <v>Y</v>
      </c>
    </row>
    <row r="82" spans="1:21" x14ac:dyDescent="0.25">
      <c r="A82" s="9" t="s">
        <v>172</v>
      </c>
      <c r="B82" s="9" t="s">
        <v>173</v>
      </c>
      <c r="C82" s="9" t="str">
        <f t="shared" si="13"/>
        <v>D.18-01-024, AL 5222-E</v>
      </c>
      <c r="D82" s="9" t="str">
        <f t="shared" si="13"/>
        <v>D.18-01-024, AL 5222-E</v>
      </c>
      <c r="E82" s="9" t="str">
        <f t="shared" si="13"/>
        <v>D.18-01-024, AL 5222-E</v>
      </c>
      <c r="F82" s="76" t="s">
        <v>173</v>
      </c>
      <c r="G82" s="9" t="str">
        <f t="shared" si="14"/>
        <v>D.18-01-024, AL 5222-E</v>
      </c>
      <c r="H82" s="9" t="str">
        <f t="shared" si="14"/>
        <v>D.18-01-024, AL 5222-E</v>
      </c>
      <c r="I82" s="9" t="str">
        <f t="shared" si="14"/>
        <v>D.18-01-024, AL 5222-E</v>
      </c>
      <c r="J82" s="9" t="str">
        <f t="shared" si="14"/>
        <v>D.18-01-024, AL 5222-E</v>
      </c>
      <c r="K82" s="31">
        <v>32127.939272709002</v>
      </c>
      <c r="L82" s="32">
        <f t="shared" si="15"/>
        <v>32127.939272709002</v>
      </c>
      <c r="M82" s="33">
        <f t="shared" si="19"/>
        <v>32127.939272709002</v>
      </c>
      <c r="N82" s="33">
        <f t="shared" si="16"/>
        <v>32127.939272709002</v>
      </c>
      <c r="O82" s="31">
        <v>41150.122885676996</v>
      </c>
      <c r="P82" s="32">
        <f t="shared" si="20"/>
        <v>41150.122885676996</v>
      </c>
      <c r="Q82" s="32">
        <f t="shared" si="17"/>
        <v>41150.122885676996</v>
      </c>
      <c r="R82" s="84">
        <f t="shared" si="17"/>
        <v>41150.122885676996</v>
      </c>
      <c r="S82" s="32">
        <f t="shared" si="17"/>
        <v>41150.122885676996</v>
      </c>
      <c r="T82" s="76" t="s">
        <v>53</v>
      </c>
      <c r="U82" s="76" t="str">
        <f t="shared" si="18"/>
        <v>N</v>
      </c>
    </row>
    <row r="83" spans="1:21" x14ac:dyDescent="0.25">
      <c r="A83" s="76" t="s">
        <v>174</v>
      </c>
      <c r="B83" s="76" t="s">
        <v>175</v>
      </c>
      <c r="C83" s="9" t="str">
        <f t="shared" si="13"/>
        <v>Preliminary Statement  P</v>
      </c>
      <c r="D83" s="9" t="str">
        <f t="shared" si="13"/>
        <v>Preliminary Statement  P</v>
      </c>
      <c r="E83" s="9" t="str">
        <f t="shared" si="13"/>
        <v>Preliminary Statement  P</v>
      </c>
      <c r="F83" s="76" t="s">
        <v>175</v>
      </c>
      <c r="G83" s="9" t="str">
        <f t="shared" si="14"/>
        <v>Preliminary Statement  P</v>
      </c>
      <c r="H83" s="9" t="str">
        <f t="shared" si="14"/>
        <v>Preliminary Statement  P</v>
      </c>
      <c r="I83" s="9" t="str">
        <f t="shared" si="14"/>
        <v>Preliminary Statement  P</v>
      </c>
      <c r="J83" s="9" t="str">
        <f t="shared" si="14"/>
        <v>Preliminary Statement  P</v>
      </c>
      <c r="K83" s="31">
        <v>12326.761448453364</v>
      </c>
      <c r="L83" s="32">
        <f t="shared" si="15"/>
        <v>12326.761448453364</v>
      </c>
      <c r="M83" s="33">
        <f t="shared" si="19"/>
        <v>12326.761448453364</v>
      </c>
      <c r="N83" s="33">
        <f t="shared" si="16"/>
        <v>12326.761448453364</v>
      </c>
      <c r="O83" s="31">
        <v>697.84806011474552</v>
      </c>
      <c r="P83" s="32">
        <f t="shared" si="20"/>
        <v>697.84806011474552</v>
      </c>
      <c r="Q83" s="32">
        <f t="shared" si="17"/>
        <v>697.84806011474552</v>
      </c>
      <c r="R83" s="84">
        <f t="shared" si="17"/>
        <v>697.84806011474552</v>
      </c>
      <c r="S83" s="32">
        <f t="shared" si="17"/>
        <v>697.84806011474552</v>
      </c>
      <c r="T83" s="76" t="s">
        <v>140</v>
      </c>
      <c r="U83" s="76" t="str">
        <f t="shared" si="18"/>
        <v>N</v>
      </c>
    </row>
    <row r="84" spans="1:21" x14ac:dyDescent="0.25">
      <c r="A84" s="9" t="s">
        <v>176</v>
      </c>
      <c r="B84" s="76" t="s">
        <v>51</v>
      </c>
      <c r="C84" s="76" t="s">
        <v>177</v>
      </c>
      <c r="D84" s="9" t="str">
        <f t="shared" si="13"/>
        <v>D. 20-12-005</v>
      </c>
      <c r="E84" s="9" t="str">
        <f t="shared" si="13"/>
        <v>D. 20-12-005</v>
      </c>
      <c r="F84" s="76" t="s">
        <v>51</v>
      </c>
      <c r="G84" s="9" t="str">
        <f t="shared" si="14"/>
        <v>D.20-12-005</v>
      </c>
      <c r="H84" s="9" t="str">
        <f t="shared" si="14"/>
        <v>D.20-12-005</v>
      </c>
      <c r="I84" s="9" t="str">
        <f t="shared" si="14"/>
        <v>D.20-12-005</v>
      </c>
      <c r="J84" s="9" t="str">
        <f t="shared" si="14"/>
        <v>D.20-12-005</v>
      </c>
      <c r="K84" s="31">
        <v>10896</v>
      </c>
      <c r="L84" s="32">
        <f t="shared" si="15"/>
        <v>10896</v>
      </c>
      <c r="M84" s="33">
        <f t="shared" si="19"/>
        <v>10896</v>
      </c>
      <c r="N84" s="33">
        <f t="shared" si="16"/>
        <v>10896</v>
      </c>
      <c r="O84" s="31">
        <v>10896</v>
      </c>
      <c r="P84" s="32">
        <f t="shared" si="20"/>
        <v>10896</v>
      </c>
      <c r="Q84" s="32">
        <f t="shared" si="17"/>
        <v>10896</v>
      </c>
      <c r="R84" s="84">
        <f t="shared" si="17"/>
        <v>10896</v>
      </c>
      <c r="S84" s="32">
        <f t="shared" si="17"/>
        <v>10896</v>
      </c>
      <c r="T84" s="76" t="s">
        <v>53</v>
      </c>
      <c r="U84" s="76" t="str">
        <f t="shared" si="18"/>
        <v>N</v>
      </c>
    </row>
    <row r="85" spans="1:21" x14ac:dyDescent="0.25">
      <c r="A85" s="76" t="s">
        <v>11</v>
      </c>
      <c r="B85" s="9" t="s">
        <v>178</v>
      </c>
      <c r="C85" s="9" t="str">
        <f t="shared" ref="C85:E110" si="21">B85</f>
        <v>D. 17-12-003</v>
      </c>
      <c r="D85" s="9" t="str">
        <f t="shared" si="13"/>
        <v>D. 17-12-003</v>
      </c>
      <c r="E85" s="9" t="str">
        <f t="shared" si="13"/>
        <v>D. 17-12-003</v>
      </c>
      <c r="F85" s="76" t="s">
        <v>179</v>
      </c>
      <c r="G85" s="9" t="str">
        <f t="shared" si="14"/>
        <v>D.22-12-009</v>
      </c>
      <c r="H85" s="9" t="str">
        <f t="shared" si="14"/>
        <v>D.22-12-009</v>
      </c>
      <c r="I85" s="9" t="str">
        <f t="shared" si="14"/>
        <v>D.22-12-009</v>
      </c>
      <c r="J85" s="9" t="str">
        <f t="shared" si="14"/>
        <v>D.22-12-009</v>
      </c>
      <c r="K85" s="31">
        <v>65332.758174000002</v>
      </c>
      <c r="L85" s="32">
        <f t="shared" si="15"/>
        <v>65332.758174000002</v>
      </c>
      <c r="M85" s="33">
        <f t="shared" si="19"/>
        <v>65332.758174000002</v>
      </c>
      <c r="N85" s="33">
        <f t="shared" si="16"/>
        <v>65332.758174000002</v>
      </c>
      <c r="O85" s="31">
        <v>68692.216835208004</v>
      </c>
      <c r="P85" s="32">
        <f t="shared" si="20"/>
        <v>68692.216835208004</v>
      </c>
      <c r="Q85" s="32">
        <f t="shared" si="17"/>
        <v>68692.216835208004</v>
      </c>
      <c r="R85" s="84">
        <f t="shared" si="17"/>
        <v>68692.216835208004</v>
      </c>
      <c r="S85" s="32">
        <f t="shared" si="17"/>
        <v>68692.216835208004</v>
      </c>
      <c r="T85" s="76" t="s">
        <v>53</v>
      </c>
      <c r="U85" s="76" t="str">
        <f t="shared" si="18"/>
        <v>N</v>
      </c>
    </row>
    <row r="86" spans="1:21" x14ac:dyDescent="0.25">
      <c r="A86" s="13" t="s">
        <v>180</v>
      </c>
      <c r="B86" s="9" t="s">
        <v>181</v>
      </c>
      <c r="C86" s="9" t="str">
        <f t="shared" si="21"/>
        <v>D.14-10-046</v>
      </c>
      <c r="D86" s="9" t="str">
        <f t="shared" si="13"/>
        <v>D.14-10-046</v>
      </c>
      <c r="E86" s="9" t="str">
        <f t="shared" si="13"/>
        <v>D.14-10-046</v>
      </c>
      <c r="F86" s="76" t="s">
        <v>182</v>
      </c>
      <c r="G86" s="9" t="str">
        <f t="shared" si="14"/>
        <v>AL 6385-E-A</v>
      </c>
      <c r="H86" s="9" t="str">
        <f t="shared" si="14"/>
        <v>AL 6385-E-A</v>
      </c>
      <c r="I86" s="9" t="str">
        <f t="shared" si="14"/>
        <v>AL 6385-E-A</v>
      </c>
      <c r="J86" s="9" t="str">
        <f t="shared" si="14"/>
        <v>AL 6385-E-A</v>
      </c>
      <c r="K86" s="31">
        <v>7855.0122810000003</v>
      </c>
      <c r="L86" s="32">
        <f t="shared" si="15"/>
        <v>7855.0122810000003</v>
      </c>
      <c r="M86" s="33">
        <v>8086.4879999999994</v>
      </c>
      <c r="N86" s="33">
        <f t="shared" si="16"/>
        <v>8086.4879999999994</v>
      </c>
      <c r="O86" s="31">
        <v>8086.4879999999994</v>
      </c>
      <c r="P86" s="32">
        <f t="shared" si="20"/>
        <v>8086.4879999999994</v>
      </c>
      <c r="Q86" s="32">
        <f t="shared" si="17"/>
        <v>8086.4879999999994</v>
      </c>
      <c r="R86" s="84">
        <f t="shared" si="17"/>
        <v>8086.4879999999994</v>
      </c>
      <c r="S86" s="32">
        <f t="shared" si="17"/>
        <v>8086.4879999999994</v>
      </c>
      <c r="T86" s="76" t="s">
        <v>53</v>
      </c>
      <c r="U86" s="76" t="str">
        <f t="shared" si="18"/>
        <v>N</v>
      </c>
    </row>
    <row r="87" spans="1:21" x14ac:dyDescent="0.25">
      <c r="A87" s="13" t="s">
        <v>183</v>
      </c>
      <c r="B87" s="9" t="s">
        <v>184</v>
      </c>
      <c r="C87" s="9" t="str">
        <f t="shared" si="21"/>
        <v>Preliminary Statement  DX</v>
      </c>
      <c r="D87" s="9" t="str">
        <f t="shared" si="13"/>
        <v>Preliminary Statement  DX</v>
      </c>
      <c r="E87" s="9" t="str">
        <f t="shared" si="13"/>
        <v>Preliminary Statement  DX</v>
      </c>
      <c r="F87" s="76" t="s">
        <v>184</v>
      </c>
      <c r="G87" s="9" t="str">
        <f t="shared" si="14"/>
        <v>Preliminary Statement  DX</v>
      </c>
      <c r="H87" s="9" t="str">
        <f t="shared" si="14"/>
        <v>Preliminary Statement  DX</v>
      </c>
      <c r="I87" s="9" t="str">
        <f t="shared" si="14"/>
        <v>Preliminary Statement  DX</v>
      </c>
      <c r="J87" s="9" t="str">
        <f t="shared" si="14"/>
        <v>Preliminary Statement  DX</v>
      </c>
      <c r="K87" s="31">
        <v>15753.644854110502</v>
      </c>
      <c r="L87" s="32">
        <f t="shared" si="15"/>
        <v>15753.644854110502</v>
      </c>
      <c r="M87" s="33">
        <f t="shared" si="19"/>
        <v>15753.644854110502</v>
      </c>
      <c r="N87" s="33">
        <f t="shared" si="16"/>
        <v>15753.644854110502</v>
      </c>
      <c r="O87" s="31">
        <v>20108.410365644591</v>
      </c>
      <c r="P87" s="32">
        <f t="shared" si="20"/>
        <v>20108.410365644591</v>
      </c>
      <c r="Q87" s="32">
        <f t="shared" si="17"/>
        <v>20108.410365644591</v>
      </c>
      <c r="R87" s="32">
        <f t="shared" si="17"/>
        <v>20108.410365644591</v>
      </c>
      <c r="S87" s="32">
        <f t="shared" si="17"/>
        <v>20108.410365644591</v>
      </c>
      <c r="T87" s="76" t="s">
        <v>53</v>
      </c>
      <c r="U87" s="76" t="str">
        <f t="shared" si="18"/>
        <v>Y</v>
      </c>
    </row>
    <row r="88" spans="1:21" x14ac:dyDescent="0.25">
      <c r="A88" s="13" t="s">
        <v>185</v>
      </c>
      <c r="B88" s="9" t="s">
        <v>186</v>
      </c>
      <c r="C88" s="9" t="str">
        <f t="shared" si="21"/>
        <v>Preliminary Statement  EC</v>
      </c>
      <c r="D88" s="9" t="str">
        <f t="shared" si="13"/>
        <v>Preliminary Statement  EC</v>
      </c>
      <c r="E88" s="9" t="str">
        <f t="shared" si="13"/>
        <v>Preliminary Statement  EC</v>
      </c>
      <c r="F88" s="76" t="s">
        <v>186</v>
      </c>
      <c r="G88" s="9" t="str">
        <f t="shared" si="14"/>
        <v>Preliminary Statement  EC</v>
      </c>
      <c r="H88" s="9" t="str">
        <f t="shared" si="14"/>
        <v>Preliminary Statement  EC</v>
      </c>
      <c r="I88" s="9" t="str">
        <f t="shared" si="14"/>
        <v>Preliminary Statement  EC</v>
      </c>
      <c r="J88" s="9" t="str">
        <f t="shared" si="14"/>
        <v>Preliminary Statement  EC</v>
      </c>
      <c r="K88" s="31">
        <v>-10840.073463234925</v>
      </c>
      <c r="L88" s="32">
        <f t="shared" si="15"/>
        <v>-10840.073463234925</v>
      </c>
      <c r="M88" s="33">
        <f t="shared" si="19"/>
        <v>-10840.073463234925</v>
      </c>
      <c r="N88" s="33">
        <f t="shared" si="16"/>
        <v>-10840.073463234925</v>
      </c>
      <c r="O88" s="31">
        <v>-15945.060470386963</v>
      </c>
      <c r="P88" s="32">
        <f t="shared" si="20"/>
        <v>-15945.060470386963</v>
      </c>
      <c r="Q88" s="32">
        <f t="shared" si="17"/>
        <v>-15945.060470386963</v>
      </c>
      <c r="R88" s="32">
        <f t="shared" si="17"/>
        <v>-15945.060470386963</v>
      </c>
      <c r="S88" s="32">
        <f t="shared" si="17"/>
        <v>-15945.060470386963</v>
      </c>
      <c r="T88" s="76" t="s">
        <v>53</v>
      </c>
      <c r="U88" s="76" t="str">
        <f t="shared" si="18"/>
        <v>Y</v>
      </c>
    </row>
    <row r="89" spans="1:21" x14ac:dyDescent="0.25">
      <c r="A89" s="13" t="s">
        <v>187</v>
      </c>
      <c r="B89" s="9" t="s">
        <v>188</v>
      </c>
      <c r="C89" s="9" t="str">
        <f t="shared" si="21"/>
        <v>Preliminary Statement  GH</v>
      </c>
      <c r="D89" s="9" t="str">
        <f t="shared" si="13"/>
        <v>Preliminary Statement  GH</v>
      </c>
      <c r="E89" s="9" t="str">
        <f t="shared" si="13"/>
        <v>Preliminary Statement  GH</v>
      </c>
      <c r="F89" s="76" t="s">
        <v>188</v>
      </c>
      <c r="G89" s="9" t="str">
        <f t="shared" si="14"/>
        <v>Preliminary Statement  GH</v>
      </c>
      <c r="H89" s="9" t="str">
        <f t="shared" si="14"/>
        <v>Preliminary Statement  GH</v>
      </c>
      <c r="I89" s="9" t="str">
        <f t="shared" si="14"/>
        <v>Preliminary Statement  GH</v>
      </c>
      <c r="J89" s="9" t="str">
        <f t="shared" si="14"/>
        <v>Preliminary Statement  GH</v>
      </c>
      <c r="K89" s="31">
        <v>22571.419822037675</v>
      </c>
      <c r="L89" s="32">
        <f t="shared" si="15"/>
        <v>22571.419822037675</v>
      </c>
      <c r="M89" s="33">
        <f t="shared" si="19"/>
        <v>22571.419822037675</v>
      </c>
      <c r="N89" s="33">
        <f t="shared" si="16"/>
        <v>22571.419822037675</v>
      </c>
      <c r="O89" s="31">
        <v>24624.901727473811</v>
      </c>
      <c r="P89" s="32">
        <f t="shared" si="20"/>
        <v>24624.901727473811</v>
      </c>
      <c r="Q89" s="32">
        <f t="shared" si="17"/>
        <v>24624.901727473811</v>
      </c>
      <c r="R89" s="32">
        <f t="shared" si="17"/>
        <v>24624.901727473811</v>
      </c>
      <c r="S89" s="32">
        <f t="shared" si="17"/>
        <v>24624.901727473811</v>
      </c>
      <c r="T89" s="76" t="s">
        <v>53</v>
      </c>
      <c r="U89" s="76" t="str">
        <f t="shared" si="18"/>
        <v>Y</v>
      </c>
    </row>
    <row r="90" spans="1:21" x14ac:dyDescent="0.25">
      <c r="A90" s="13" t="s">
        <v>189</v>
      </c>
      <c r="B90" s="9" t="s">
        <v>190</v>
      </c>
      <c r="C90" s="9" t="str">
        <f t="shared" si="21"/>
        <v>Preliminary Statement  GJ</v>
      </c>
      <c r="D90" s="9" t="str">
        <f t="shared" si="13"/>
        <v>Preliminary Statement  GJ</v>
      </c>
      <c r="E90" s="9" t="str">
        <f t="shared" si="13"/>
        <v>Preliminary Statement  GJ</v>
      </c>
      <c r="F90" s="76" t="s">
        <v>190</v>
      </c>
      <c r="G90" s="9" t="str">
        <f t="shared" si="14"/>
        <v>Preliminary Statement  GJ</v>
      </c>
      <c r="H90" s="9" t="str">
        <f t="shared" si="14"/>
        <v>Preliminary Statement  GJ</v>
      </c>
      <c r="I90" s="9" t="str">
        <f t="shared" si="14"/>
        <v>Preliminary Statement  GJ</v>
      </c>
      <c r="J90" s="9" t="str">
        <f t="shared" si="14"/>
        <v>Preliminary Statement  GJ</v>
      </c>
      <c r="K90" s="31">
        <v>119661.73349372452</v>
      </c>
      <c r="L90" s="32">
        <f t="shared" si="15"/>
        <v>119661.73349372452</v>
      </c>
      <c r="M90" s="33">
        <f t="shared" si="19"/>
        <v>119661.73349372452</v>
      </c>
      <c r="N90" s="33">
        <f t="shared" si="16"/>
        <v>119661.73349372452</v>
      </c>
      <c r="O90" s="31">
        <v>-10376.577946217083</v>
      </c>
      <c r="P90" s="32">
        <f t="shared" si="20"/>
        <v>-10376.577946217083</v>
      </c>
      <c r="Q90" s="32">
        <f t="shared" si="17"/>
        <v>-10376.577946217083</v>
      </c>
      <c r="R90" s="32">
        <f t="shared" si="17"/>
        <v>-10376.577946217083</v>
      </c>
      <c r="S90" s="32">
        <f t="shared" si="17"/>
        <v>-10376.577946217083</v>
      </c>
      <c r="T90" s="76" t="s">
        <v>53</v>
      </c>
      <c r="U90" s="76" t="str">
        <f t="shared" si="18"/>
        <v>Y</v>
      </c>
    </row>
    <row r="91" spans="1:21" x14ac:dyDescent="0.25">
      <c r="A91" s="13" t="s">
        <v>191</v>
      </c>
      <c r="B91" s="9"/>
      <c r="C91" s="9"/>
      <c r="D91" s="9"/>
      <c r="E91" s="9"/>
      <c r="F91" s="76" t="s">
        <v>192</v>
      </c>
      <c r="G91" s="9" t="str">
        <f t="shared" si="14"/>
        <v>Preliminary Statement  IT</v>
      </c>
      <c r="H91" s="9" t="str">
        <f t="shared" si="14"/>
        <v>Preliminary Statement  IT</v>
      </c>
      <c r="I91" s="9" t="str">
        <f t="shared" si="14"/>
        <v>Preliminary Statement  IT</v>
      </c>
      <c r="J91" s="9" t="str">
        <f t="shared" si="14"/>
        <v>Preliminary Statement  IT</v>
      </c>
      <c r="K91" s="31"/>
      <c r="L91" s="32"/>
      <c r="M91" s="33">
        <f t="shared" si="19"/>
        <v>0</v>
      </c>
      <c r="N91" s="33">
        <f t="shared" si="16"/>
        <v>0</v>
      </c>
      <c r="O91" s="31">
        <v>97.810439063520008</v>
      </c>
      <c r="P91" s="32">
        <f t="shared" si="20"/>
        <v>97.810439063520008</v>
      </c>
      <c r="Q91" s="32">
        <f t="shared" si="17"/>
        <v>97.810439063520008</v>
      </c>
      <c r="R91" s="32">
        <f t="shared" si="17"/>
        <v>97.810439063520008</v>
      </c>
      <c r="S91" s="32">
        <f t="shared" si="17"/>
        <v>97.810439063520008</v>
      </c>
      <c r="T91" s="76" t="s">
        <v>55</v>
      </c>
      <c r="U91" s="76" t="str">
        <f t="shared" si="18"/>
        <v>Y</v>
      </c>
    </row>
    <row r="92" spans="1:21" x14ac:dyDescent="0.25">
      <c r="A92" s="13" t="s">
        <v>193</v>
      </c>
      <c r="B92" s="9" t="s">
        <v>194</v>
      </c>
      <c r="C92" s="9" t="str">
        <f t="shared" si="21"/>
        <v>Preliminary Statement  FD</v>
      </c>
      <c r="D92" s="9" t="str">
        <f t="shared" si="21"/>
        <v>Preliminary Statement  FD</v>
      </c>
      <c r="E92" s="9" t="str">
        <f t="shared" si="21"/>
        <v>Preliminary Statement  FD</v>
      </c>
      <c r="F92" s="76" t="s">
        <v>194</v>
      </c>
      <c r="G92" s="9" t="str">
        <f t="shared" si="14"/>
        <v>Preliminary Statement  FD</v>
      </c>
      <c r="H92" s="9" t="str">
        <f t="shared" si="14"/>
        <v>Preliminary Statement  FD</v>
      </c>
      <c r="I92" s="9" t="str">
        <f t="shared" si="14"/>
        <v>Preliminary Statement  FD</v>
      </c>
      <c r="J92" s="9" t="str">
        <f t="shared" si="14"/>
        <v>Preliminary Statement  FD</v>
      </c>
      <c r="K92" s="31">
        <v>2.584955242480059</v>
      </c>
      <c r="L92" s="32">
        <f t="shared" si="15"/>
        <v>2.584955242480059</v>
      </c>
      <c r="M92" s="33">
        <f t="shared" si="19"/>
        <v>2.584955242480059</v>
      </c>
      <c r="N92" s="33">
        <f t="shared" si="16"/>
        <v>2.584955242480059</v>
      </c>
      <c r="O92" s="31">
        <v>882.46855938750002</v>
      </c>
      <c r="P92" s="32">
        <f t="shared" si="20"/>
        <v>882.46855938750002</v>
      </c>
      <c r="Q92" s="32">
        <f t="shared" si="17"/>
        <v>882.46855938750002</v>
      </c>
      <c r="R92" s="32">
        <f t="shared" si="17"/>
        <v>882.46855938750002</v>
      </c>
      <c r="S92" s="32">
        <f t="shared" si="17"/>
        <v>882.46855938750002</v>
      </c>
      <c r="T92" s="76" t="s">
        <v>53</v>
      </c>
      <c r="U92" s="76" t="str">
        <f t="shared" si="18"/>
        <v>Y</v>
      </c>
    </row>
    <row r="93" spans="1:21" x14ac:dyDescent="0.25">
      <c r="A93" s="9" t="s">
        <v>195</v>
      </c>
      <c r="B93" s="9" t="s">
        <v>196</v>
      </c>
      <c r="C93" s="9" t="str">
        <f t="shared" si="21"/>
        <v>Preliminary Statement  EZ</v>
      </c>
      <c r="D93" s="9" t="str">
        <f t="shared" si="21"/>
        <v>Preliminary Statement  EZ</v>
      </c>
      <c r="E93" s="9" t="str">
        <f t="shared" si="21"/>
        <v>Preliminary Statement  EZ</v>
      </c>
      <c r="F93" s="76" t="s">
        <v>196</v>
      </c>
      <c r="G93" s="9" t="str">
        <f t="shared" si="14"/>
        <v>Preliminary Statement  EZ</v>
      </c>
      <c r="H93" s="9" t="str">
        <f t="shared" si="14"/>
        <v>Preliminary Statement  EZ</v>
      </c>
      <c r="I93" s="9" t="str">
        <f t="shared" si="14"/>
        <v>Preliminary Statement  EZ</v>
      </c>
      <c r="J93" s="9" t="str">
        <f t="shared" si="14"/>
        <v>Preliminary Statement  EZ</v>
      </c>
      <c r="K93" s="31">
        <v>901.31691024421661</v>
      </c>
      <c r="L93" s="32">
        <f t="shared" si="15"/>
        <v>901.31691024421661</v>
      </c>
      <c r="M93" s="33">
        <f t="shared" si="19"/>
        <v>901.31691024421661</v>
      </c>
      <c r="N93" s="33">
        <f t="shared" si="16"/>
        <v>901.31691024421661</v>
      </c>
      <c r="O93" s="31"/>
      <c r="P93" s="32"/>
      <c r="Q93" s="32"/>
      <c r="R93" s="32"/>
      <c r="S93" s="32"/>
      <c r="T93" s="76" t="s">
        <v>72</v>
      </c>
      <c r="U93" s="76" t="str">
        <f t="shared" si="18"/>
        <v>Y</v>
      </c>
    </row>
    <row r="94" spans="1:21" x14ac:dyDescent="0.25">
      <c r="A94" s="76" t="s">
        <v>197</v>
      </c>
      <c r="B94" s="9" t="s">
        <v>198</v>
      </c>
      <c r="C94" s="9" t="str">
        <f t="shared" si="21"/>
        <v>Preliminary Statement  DA</v>
      </c>
      <c r="D94" s="9" t="str">
        <f t="shared" si="21"/>
        <v>Preliminary Statement  DA</v>
      </c>
      <c r="E94" s="9" t="str">
        <f t="shared" si="21"/>
        <v>Preliminary Statement  DA</v>
      </c>
      <c r="F94" s="76" t="s">
        <v>198</v>
      </c>
      <c r="G94" s="9" t="str">
        <f t="shared" si="14"/>
        <v>Preliminary Statement  DA</v>
      </c>
      <c r="H94" s="9" t="str">
        <f t="shared" si="14"/>
        <v>Preliminary Statement  DA</v>
      </c>
      <c r="I94" s="9" t="str">
        <f t="shared" si="14"/>
        <v>Preliminary Statement  DA</v>
      </c>
      <c r="J94" s="9" t="str">
        <f t="shared" si="14"/>
        <v>Preliminary Statement  DA</v>
      </c>
      <c r="K94" s="31">
        <v>-42255.762900014088</v>
      </c>
      <c r="L94" s="32">
        <f t="shared" si="15"/>
        <v>-42255.762900014088</v>
      </c>
      <c r="M94" s="33">
        <f t="shared" si="19"/>
        <v>-42255.762900014088</v>
      </c>
      <c r="N94" s="33">
        <f t="shared" si="16"/>
        <v>-42255.762900014088</v>
      </c>
      <c r="O94" s="31">
        <v>-127119.09295622769</v>
      </c>
      <c r="P94" s="32">
        <f t="shared" si="20"/>
        <v>-127119.09295622769</v>
      </c>
      <c r="Q94" s="32">
        <f t="shared" si="17"/>
        <v>-127119.09295622769</v>
      </c>
      <c r="R94" s="32">
        <f t="shared" si="17"/>
        <v>-127119.09295622769</v>
      </c>
      <c r="S94" s="32">
        <f t="shared" si="17"/>
        <v>-127119.09295622769</v>
      </c>
      <c r="T94" s="76" t="s">
        <v>140</v>
      </c>
      <c r="U94" s="76" t="str">
        <f t="shared" si="18"/>
        <v>Y</v>
      </c>
    </row>
    <row r="95" spans="1:21" x14ac:dyDescent="0.25">
      <c r="A95" s="76" t="s">
        <v>199</v>
      </c>
      <c r="B95" s="9" t="s">
        <v>200</v>
      </c>
      <c r="C95" s="9" t="str">
        <f t="shared" si="21"/>
        <v>D.21-06-015</v>
      </c>
      <c r="D95" s="9" t="str">
        <f t="shared" si="21"/>
        <v>D.21-06-015</v>
      </c>
      <c r="E95" s="9" t="str">
        <f t="shared" si="21"/>
        <v>D.21-06-015</v>
      </c>
      <c r="F95" s="76" t="s">
        <v>200</v>
      </c>
      <c r="G95" s="9" t="str">
        <f t="shared" si="14"/>
        <v>D.21-06-015</v>
      </c>
      <c r="H95" s="9" t="str">
        <f t="shared" si="14"/>
        <v>D.21-06-015</v>
      </c>
      <c r="I95" s="9" t="str">
        <f t="shared" si="14"/>
        <v>D.21-06-015</v>
      </c>
      <c r="J95" s="9" t="str">
        <f t="shared" si="14"/>
        <v>D.21-06-015</v>
      </c>
      <c r="K95" s="31">
        <v>11127.007487999999</v>
      </c>
      <c r="L95" s="32">
        <f t="shared" si="15"/>
        <v>11127.007487999999</v>
      </c>
      <c r="M95" s="33">
        <f t="shared" si="19"/>
        <v>11127.007487999999</v>
      </c>
      <c r="N95" s="33">
        <f t="shared" si="16"/>
        <v>11127.007487999999</v>
      </c>
      <c r="O95" s="31">
        <v>11290.03108608</v>
      </c>
      <c r="P95" s="32">
        <f t="shared" si="20"/>
        <v>11290.03108608</v>
      </c>
      <c r="Q95" s="32">
        <f t="shared" si="17"/>
        <v>11290.03108608</v>
      </c>
      <c r="R95" s="84">
        <f t="shared" si="17"/>
        <v>11290.03108608</v>
      </c>
      <c r="S95" s="32">
        <f t="shared" si="17"/>
        <v>11290.03108608</v>
      </c>
      <c r="T95" s="76" t="s">
        <v>140</v>
      </c>
      <c r="U95" s="76" t="str">
        <f t="shared" si="18"/>
        <v>N</v>
      </c>
    </row>
    <row r="96" spans="1:21" x14ac:dyDescent="0.25">
      <c r="A96" s="76" t="s">
        <v>201</v>
      </c>
      <c r="B96" s="76" t="s">
        <v>202</v>
      </c>
      <c r="C96" s="9" t="str">
        <f t="shared" si="21"/>
        <v>Preliminary Statement  M</v>
      </c>
      <c r="D96" s="9" t="str">
        <f t="shared" si="21"/>
        <v>Preliminary Statement  M</v>
      </c>
      <c r="E96" s="9" t="str">
        <f t="shared" si="21"/>
        <v>Preliminary Statement  M</v>
      </c>
      <c r="F96" s="76" t="s">
        <v>202</v>
      </c>
      <c r="G96" s="9" t="str">
        <f t="shared" si="14"/>
        <v>Preliminary Statement  M</v>
      </c>
      <c r="H96" s="9" t="str">
        <f t="shared" si="14"/>
        <v>Preliminary Statement  M</v>
      </c>
      <c r="I96" s="9" t="str">
        <f t="shared" si="14"/>
        <v>Preliminary Statement  M</v>
      </c>
      <c r="J96" s="9" t="str">
        <f t="shared" si="14"/>
        <v>Preliminary Statement  M</v>
      </c>
      <c r="K96" s="31">
        <v>202264.71832813046</v>
      </c>
      <c r="L96" s="32">
        <f t="shared" si="15"/>
        <v>202264.71832813046</v>
      </c>
      <c r="M96" s="33">
        <f t="shared" si="19"/>
        <v>202264.71832813046</v>
      </c>
      <c r="N96" s="33">
        <f t="shared" si="16"/>
        <v>202264.71832813046</v>
      </c>
      <c r="O96" s="31">
        <v>178378.41477791819</v>
      </c>
      <c r="P96" s="32">
        <f t="shared" si="20"/>
        <v>178378.41477791819</v>
      </c>
      <c r="Q96" s="32">
        <f t="shared" si="17"/>
        <v>178378.41477791819</v>
      </c>
      <c r="R96" s="32">
        <f t="shared" si="17"/>
        <v>178378.41477791819</v>
      </c>
      <c r="S96" s="32">
        <f t="shared" si="17"/>
        <v>178378.41477791819</v>
      </c>
      <c r="T96" s="76" t="s">
        <v>140</v>
      </c>
      <c r="U96" s="76" t="str">
        <f t="shared" si="18"/>
        <v>Y</v>
      </c>
    </row>
    <row r="97" spans="1:22" x14ac:dyDescent="0.25">
      <c r="A97" s="76" t="s">
        <v>203</v>
      </c>
      <c r="B97" s="38" t="s">
        <v>204</v>
      </c>
      <c r="C97" s="9" t="str">
        <f t="shared" si="21"/>
        <v>D.18-01-008, D.18-10-052, D.20-08-042</v>
      </c>
      <c r="D97" s="9" t="str">
        <f t="shared" si="21"/>
        <v>D.18-01-008, D.18-10-052, D.20-08-042</v>
      </c>
      <c r="E97" s="9" t="str">
        <f t="shared" si="21"/>
        <v>D.18-01-008, D.18-10-052, D.20-08-042</v>
      </c>
      <c r="F97" s="76" t="s">
        <v>205</v>
      </c>
      <c r="G97" s="9" t="str">
        <f t="shared" si="14"/>
        <v>D.20-08-042</v>
      </c>
      <c r="H97" s="9" t="str">
        <f t="shared" si="14"/>
        <v>D.20-08-042</v>
      </c>
      <c r="I97" s="9" t="str">
        <f t="shared" si="14"/>
        <v>D.20-08-042</v>
      </c>
      <c r="J97" s="9" t="str">
        <f t="shared" si="14"/>
        <v>D.20-08-042</v>
      </c>
      <c r="K97" s="31">
        <v>74949.614027999996</v>
      </c>
      <c r="L97" s="32">
        <v>110246.83090469999</v>
      </c>
      <c r="M97" s="33">
        <f t="shared" si="19"/>
        <v>110246.83090469999</v>
      </c>
      <c r="N97" s="33">
        <f t="shared" si="16"/>
        <v>110246.83090469999</v>
      </c>
      <c r="O97" s="31">
        <v>93692.071589999992</v>
      </c>
      <c r="P97" s="32">
        <f t="shared" si="20"/>
        <v>93692.071589999992</v>
      </c>
      <c r="Q97" s="32">
        <f t="shared" si="17"/>
        <v>93692.071589999992</v>
      </c>
      <c r="R97" s="84">
        <f t="shared" si="17"/>
        <v>93692.071589999992</v>
      </c>
      <c r="S97" s="32">
        <f t="shared" si="17"/>
        <v>93692.071589999992</v>
      </c>
      <c r="T97" s="76" t="s">
        <v>140</v>
      </c>
      <c r="U97" s="76" t="str">
        <f t="shared" si="18"/>
        <v>N</v>
      </c>
    </row>
    <row r="98" spans="1:22" x14ac:dyDescent="0.25">
      <c r="A98" s="76" t="s">
        <v>206</v>
      </c>
      <c r="B98" s="9" t="s">
        <v>207</v>
      </c>
      <c r="C98" s="9" t="str">
        <f t="shared" si="21"/>
        <v>Preliminary Statement  FY</v>
      </c>
      <c r="D98" s="9" t="str">
        <f t="shared" si="21"/>
        <v>Preliminary Statement  FY</v>
      </c>
      <c r="E98" s="9" t="str">
        <f t="shared" si="21"/>
        <v>Preliminary Statement  FY</v>
      </c>
      <c r="F98" s="76" t="s">
        <v>207</v>
      </c>
      <c r="G98" s="9" t="str">
        <f t="shared" ref="G98:J123" si="22">F98</f>
        <v>Preliminary Statement  FY</v>
      </c>
      <c r="H98" s="9" t="str">
        <f t="shared" si="22"/>
        <v>Preliminary Statement  FY</v>
      </c>
      <c r="I98" s="9" t="str">
        <f t="shared" si="22"/>
        <v>Preliminary Statement  FY</v>
      </c>
      <c r="J98" s="9" t="str">
        <f t="shared" si="22"/>
        <v>Preliminary Statement  FY</v>
      </c>
      <c r="K98" s="31">
        <v>-64292.481944166095</v>
      </c>
      <c r="L98" s="32">
        <v>-69083.354944166087</v>
      </c>
      <c r="M98" s="33">
        <f t="shared" si="19"/>
        <v>-69083.354944166087</v>
      </c>
      <c r="N98" s="33">
        <f t="shared" si="16"/>
        <v>-69083.354944166087</v>
      </c>
      <c r="O98" s="31">
        <v>3023.8992134662763</v>
      </c>
      <c r="P98" s="32">
        <f t="shared" si="20"/>
        <v>3023.8992134662763</v>
      </c>
      <c r="Q98" s="32">
        <f t="shared" si="17"/>
        <v>3023.8992134662763</v>
      </c>
      <c r="R98" s="32">
        <f t="shared" si="17"/>
        <v>3023.8992134662763</v>
      </c>
      <c r="S98" s="32">
        <f t="shared" si="17"/>
        <v>3023.8992134662763</v>
      </c>
      <c r="T98" s="76" t="s">
        <v>140</v>
      </c>
      <c r="U98" s="76" t="str">
        <f t="shared" si="18"/>
        <v>Y</v>
      </c>
    </row>
    <row r="99" spans="1:22" x14ac:dyDescent="0.25">
      <c r="A99" s="76" t="s">
        <v>208</v>
      </c>
      <c r="B99" s="9" t="s">
        <v>200</v>
      </c>
      <c r="C99" s="9" t="str">
        <f t="shared" si="21"/>
        <v>D.21-06-015</v>
      </c>
      <c r="D99" s="9" t="str">
        <f t="shared" si="21"/>
        <v>D.21-06-015</v>
      </c>
      <c r="E99" s="9" t="str">
        <f t="shared" si="21"/>
        <v>D.21-06-015</v>
      </c>
      <c r="F99" s="76" t="s">
        <v>200</v>
      </c>
      <c r="G99" s="9" t="str">
        <f t="shared" si="22"/>
        <v>D.21-06-015</v>
      </c>
      <c r="H99" s="9" t="str">
        <f t="shared" si="22"/>
        <v>D.21-06-015</v>
      </c>
      <c r="I99" s="9" t="str">
        <f t="shared" si="22"/>
        <v>D.21-06-015</v>
      </c>
      <c r="J99" s="9" t="str">
        <f t="shared" si="22"/>
        <v>D.21-06-015</v>
      </c>
      <c r="K99" s="31">
        <v>23037.487398255005</v>
      </c>
      <c r="L99" s="32">
        <f t="shared" si="15"/>
        <v>23037.487398255005</v>
      </c>
      <c r="M99" s="33">
        <f t="shared" si="19"/>
        <v>23037.487398255005</v>
      </c>
      <c r="N99" s="33">
        <f t="shared" si="16"/>
        <v>23037.487398255005</v>
      </c>
      <c r="O99" s="31">
        <v>92269.477749198631</v>
      </c>
      <c r="P99" s="32">
        <f t="shared" si="20"/>
        <v>92269.477749198631</v>
      </c>
      <c r="Q99" s="32">
        <f t="shared" si="17"/>
        <v>92269.477749198631</v>
      </c>
      <c r="R99" s="84">
        <f t="shared" si="17"/>
        <v>92269.477749198631</v>
      </c>
      <c r="S99" s="32">
        <f t="shared" si="17"/>
        <v>92269.477749198631</v>
      </c>
      <c r="T99" s="76" t="s">
        <v>140</v>
      </c>
      <c r="U99" s="76" t="str">
        <f t="shared" si="18"/>
        <v>N</v>
      </c>
    </row>
    <row r="100" spans="1:22" x14ac:dyDescent="0.25">
      <c r="A100" s="76" t="s">
        <v>209</v>
      </c>
      <c r="B100" s="9" t="s">
        <v>210</v>
      </c>
      <c r="C100" s="9" t="str">
        <f t="shared" si="21"/>
        <v xml:space="preserve"> D.18-05-041</v>
      </c>
      <c r="D100" s="9" t="s">
        <v>211</v>
      </c>
      <c r="E100" s="9" t="str">
        <f t="shared" si="21"/>
        <v xml:space="preserve"> D.18-05-041, AL 4521-G-A/6385-E-A</v>
      </c>
      <c r="F100" s="76" t="s">
        <v>212</v>
      </c>
      <c r="G100" s="9" t="str">
        <f t="shared" si="22"/>
        <v xml:space="preserve"> D.18-05-041, D.21-05-031, AL 6385-E-A</v>
      </c>
      <c r="H100" s="9" t="str">
        <f t="shared" si="22"/>
        <v xml:space="preserve"> D.18-05-041, D.21-05-031, AL 6385-E-A</v>
      </c>
      <c r="I100" s="9" t="str">
        <f t="shared" si="22"/>
        <v xml:space="preserve"> D.18-05-041, D.21-05-031, AL 6385-E-A</v>
      </c>
      <c r="J100" s="9" t="str">
        <f t="shared" si="22"/>
        <v xml:space="preserve"> D.18-05-041, D.21-05-031, AL 6385-E-A</v>
      </c>
      <c r="K100" s="31">
        <v>120743.83531514114</v>
      </c>
      <c r="L100" s="32">
        <f t="shared" si="15"/>
        <v>120743.83531514114</v>
      </c>
      <c r="M100" s="33">
        <v>120736.87385999999</v>
      </c>
      <c r="N100" s="33">
        <f t="shared" si="16"/>
        <v>120736.87385999999</v>
      </c>
      <c r="O100" s="31">
        <v>120736.87385986045</v>
      </c>
      <c r="P100" s="32">
        <f t="shared" si="20"/>
        <v>120736.87385986045</v>
      </c>
      <c r="Q100" s="32">
        <f t="shared" si="17"/>
        <v>120736.87385986045</v>
      </c>
      <c r="R100" s="84">
        <f t="shared" si="17"/>
        <v>120736.87385986045</v>
      </c>
      <c r="S100" s="32">
        <f t="shared" si="17"/>
        <v>120736.87385986045</v>
      </c>
      <c r="T100" s="76" t="s">
        <v>140</v>
      </c>
      <c r="U100" s="76" t="str">
        <f t="shared" si="18"/>
        <v>N</v>
      </c>
    </row>
    <row r="101" spans="1:22" x14ac:dyDescent="0.25">
      <c r="A101" s="9" t="s">
        <v>213</v>
      </c>
      <c r="B101" s="9" t="s">
        <v>214</v>
      </c>
      <c r="C101" s="9" t="str">
        <f t="shared" si="21"/>
        <v>AL 5742-E, D. 18-05-041</v>
      </c>
      <c r="D101" s="9" t="s">
        <v>215</v>
      </c>
      <c r="E101" s="9" t="str">
        <f t="shared" si="21"/>
        <v>AL 5742-E, D. 18-05-041,  AL 4521-G-A/6385-E-A</v>
      </c>
      <c r="F101" s="76" t="s">
        <v>182</v>
      </c>
      <c r="G101" s="9" t="str">
        <f t="shared" si="22"/>
        <v>AL 6385-E-A</v>
      </c>
      <c r="H101" s="9" t="str">
        <f t="shared" si="22"/>
        <v>AL 6385-E-A</v>
      </c>
      <c r="I101" s="9" t="str">
        <f t="shared" si="22"/>
        <v>AL 6385-E-A</v>
      </c>
      <c r="J101" s="9" t="str">
        <f t="shared" si="22"/>
        <v>AL 6385-E-A</v>
      </c>
      <c r="K101" s="31">
        <v>101845.26063990877</v>
      </c>
      <c r="L101" s="32">
        <f t="shared" si="15"/>
        <v>101845.26063990877</v>
      </c>
      <c r="M101" s="33">
        <v>95716.402600000001</v>
      </c>
      <c r="N101" s="33">
        <f t="shared" si="16"/>
        <v>95716.402600000001</v>
      </c>
      <c r="O101" s="31">
        <v>146819.31924451957</v>
      </c>
      <c r="P101" s="32">
        <f t="shared" si="20"/>
        <v>146819.31924451957</v>
      </c>
      <c r="Q101" s="32">
        <f t="shared" si="17"/>
        <v>146819.31924451957</v>
      </c>
      <c r="R101" s="84">
        <f t="shared" si="17"/>
        <v>146819.31924451957</v>
      </c>
      <c r="S101" s="32">
        <f t="shared" si="17"/>
        <v>146819.31924451957</v>
      </c>
      <c r="T101" s="76" t="s">
        <v>140</v>
      </c>
      <c r="U101" s="76" t="str">
        <f t="shared" si="18"/>
        <v>N</v>
      </c>
    </row>
    <row r="102" spans="1:22" x14ac:dyDescent="0.25">
      <c r="A102" s="9" t="s">
        <v>216</v>
      </c>
      <c r="B102" s="9" t="s">
        <v>217</v>
      </c>
      <c r="C102" s="9" t="str">
        <f t="shared" si="21"/>
        <v>Preliminary Statement  EF</v>
      </c>
      <c r="D102" s="9" t="str">
        <f t="shared" si="21"/>
        <v>Preliminary Statement  EF</v>
      </c>
      <c r="E102" s="9" t="str">
        <f t="shared" si="21"/>
        <v>Preliminary Statement  EF</v>
      </c>
      <c r="F102" s="76" t="s">
        <v>217</v>
      </c>
      <c r="G102" s="9" t="str">
        <f t="shared" si="22"/>
        <v>Preliminary Statement  EF</v>
      </c>
      <c r="H102" s="9" t="str">
        <f t="shared" si="22"/>
        <v>Preliminary Statement  EF</v>
      </c>
      <c r="I102" s="9" t="str">
        <f t="shared" si="22"/>
        <v>Preliminary Statement  EF</v>
      </c>
      <c r="J102" s="9" t="str">
        <f t="shared" si="22"/>
        <v>Preliminary Statement  EF</v>
      </c>
      <c r="K102" s="31">
        <v>19750.575697196546</v>
      </c>
      <c r="L102" s="32">
        <f t="shared" si="15"/>
        <v>19750.575697196546</v>
      </c>
      <c r="M102" s="33">
        <f t="shared" si="19"/>
        <v>19750.575697196546</v>
      </c>
      <c r="N102" s="33">
        <f t="shared" si="16"/>
        <v>19750.575697196546</v>
      </c>
      <c r="O102" s="31">
        <v>69935.857517033684</v>
      </c>
      <c r="P102" s="32">
        <f t="shared" si="20"/>
        <v>69935.857517033684</v>
      </c>
      <c r="Q102" s="32">
        <f t="shared" si="17"/>
        <v>69935.857517033684</v>
      </c>
      <c r="R102" s="32">
        <f t="shared" si="17"/>
        <v>69935.857517033684</v>
      </c>
      <c r="S102" s="32">
        <f t="shared" si="17"/>
        <v>69935.857517033684</v>
      </c>
      <c r="T102" s="76" t="s">
        <v>140</v>
      </c>
      <c r="U102" s="76" t="str">
        <f t="shared" si="18"/>
        <v>Y</v>
      </c>
    </row>
    <row r="103" spans="1:22" x14ac:dyDescent="0.25">
      <c r="A103" s="9" t="s">
        <v>218</v>
      </c>
      <c r="B103" s="9"/>
      <c r="C103" s="9"/>
      <c r="D103" s="9"/>
      <c r="E103" s="9"/>
      <c r="F103" s="76" t="s">
        <v>219</v>
      </c>
      <c r="G103" s="9" t="str">
        <f t="shared" si="22"/>
        <v>D.1-12-021, AL 6747-E</v>
      </c>
      <c r="H103" s="9" t="str">
        <f t="shared" si="22"/>
        <v>D.1-12-021, AL 6747-E</v>
      </c>
      <c r="I103" s="9" t="str">
        <f t="shared" si="22"/>
        <v>D.1-12-021, AL 6747-E</v>
      </c>
      <c r="J103" s="9" t="str">
        <f t="shared" si="22"/>
        <v>D.1-12-021, AL 6747-E</v>
      </c>
      <c r="K103" s="31"/>
      <c r="L103" s="32"/>
      <c r="M103" s="33">
        <f t="shared" si="19"/>
        <v>0</v>
      </c>
      <c r="N103" s="33">
        <f t="shared" si="16"/>
        <v>0</v>
      </c>
      <c r="O103" s="31">
        <v>7971.9297569369992</v>
      </c>
      <c r="P103" s="32">
        <f t="shared" si="20"/>
        <v>7971.9297569369992</v>
      </c>
      <c r="Q103" s="32">
        <f t="shared" si="17"/>
        <v>7971.9297569369992</v>
      </c>
      <c r="R103" s="84">
        <f t="shared" si="17"/>
        <v>7971.9297569369992</v>
      </c>
      <c r="S103" s="32">
        <f t="shared" si="17"/>
        <v>7971.9297569369992</v>
      </c>
      <c r="T103" s="76" t="s">
        <v>140</v>
      </c>
      <c r="U103" s="76" t="str">
        <f t="shared" si="18"/>
        <v>N</v>
      </c>
    </row>
    <row r="104" spans="1:22" x14ac:dyDescent="0.25">
      <c r="A104" s="9" t="s">
        <v>220</v>
      </c>
      <c r="B104" s="9" t="s">
        <v>221</v>
      </c>
      <c r="C104" s="9" t="str">
        <f t="shared" si="21"/>
        <v>D.19-07-009</v>
      </c>
      <c r="D104" s="9" t="str">
        <f t="shared" si="21"/>
        <v>D.19-07-009</v>
      </c>
      <c r="E104" s="9" t="str">
        <f t="shared" si="21"/>
        <v>D.19-07-009</v>
      </c>
      <c r="G104" s="9" t="s">
        <v>222</v>
      </c>
      <c r="H104" s="9" t="str">
        <f t="shared" si="22"/>
        <v>D.23-01-006</v>
      </c>
      <c r="I104" s="9" t="str">
        <f t="shared" si="22"/>
        <v>D.23-01-006</v>
      </c>
      <c r="J104" s="9" t="str">
        <f t="shared" si="22"/>
        <v>D.23-01-006</v>
      </c>
      <c r="K104" s="31">
        <v>6469.1904000000004</v>
      </c>
      <c r="L104" s="32">
        <f t="shared" si="15"/>
        <v>6469.1904000000004</v>
      </c>
      <c r="M104" s="33">
        <f t="shared" si="19"/>
        <v>6469.1904000000004</v>
      </c>
      <c r="N104" s="33">
        <f t="shared" si="16"/>
        <v>6469.1904000000004</v>
      </c>
      <c r="O104" s="31"/>
      <c r="P104" s="32">
        <v>6368.1093000000001</v>
      </c>
      <c r="Q104" s="32">
        <f t="shared" si="17"/>
        <v>6368.1093000000001</v>
      </c>
      <c r="R104" s="84">
        <f t="shared" si="17"/>
        <v>6368.1093000000001</v>
      </c>
      <c r="S104" s="32">
        <f t="shared" si="17"/>
        <v>6368.1093000000001</v>
      </c>
      <c r="T104" s="76" t="s">
        <v>53</v>
      </c>
      <c r="U104" s="76" t="str">
        <f t="shared" si="18"/>
        <v>N</v>
      </c>
    </row>
    <row r="105" spans="1:22" x14ac:dyDescent="0.25">
      <c r="A105" s="76" t="s">
        <v>223</v>
      </c>
      <c r="B105" s="9" t="s">
        <v>224</v>
      </c>
      <c r="C105" s="9" t="str">
        <f t="shared" si="21"/>
        <v xml:space="preserve">D.19-11-017 </v>
      </c>
      <c r="D105" s="9" t="str">
        <f t="shared" si="21"/>
        <v xml:space="preserve">D.19-11-017 </v>
      </c>
      <c r="E105" s="9" t="str">
        <f t="shared" si="21"/>
        <v xml:space="preserve">D.19-11-017 </v>
      </c>
      <c r="F105" s="76" t="s">
        <v>225</v>
      </c>
      <c r="G105" s="9" t="str">
        <f t="shared" si="22"/>
        <v>D.19-11-017, AL 5698-E</v>
      </c>
      <c r="H105" s="9" t="str">
        <f t="shared" si="22"/>
        <v>D.19-11-017, AL 5698-E</v>
      </c>
      <c r="I105" s="9" t="str">
        <f t="shared" si="22"/>
        <v>D.19-11-017, AL 5698-E</v>
      </c>
      <c r="J105" s="9" t="str">
        <f t="shared" si="22"/>
        <v>D.19-11-017, AL 5698-E</v>
      </c>
      <c r="K105" s="31">
        <v>1627.4057099999998</v>
      </c>
      <c r="L105" s="32">
        <f t="shared" si="15"/>
        <v>1627.4057099999998</v>
      </c>
      <c r="M105" s="33">
        <f t="shared" si="19"/>
        <v>1627.4057099999998</v>
      </c>
      <c r="N105" s="33">
        <f t="shared" si="16"/>
        <v>1627.4057099999998</v>
      </c>
      <c r="O105" s="31">
        <v>1553.6165069999997</v>
      </c>
      <c r="P105" s="32">
        <f t="shared" si="20"/>
        <v>1553.6165069999997</v>
      </c>
      <c r="Q105" s="32">
        <f t="shared" si="17"/>
        <v>1553.6165069999997</v>
      </c>
      <c r="R105" s="84">
        <f t="shared" si="17"/>
        <v>1553.6165069999997</v>
      </c>
      <c r="S105" s="32">
        <f t="shared" si="17"/>
        <v>1553.6165069999997</v>
      </c>
      <c r="T105" s="76" t="s">
        <v>53</v>
      </c>
      <c r="U105" s="76" t="str">
        <f t="shared" si="18"/>
        <v>N</v>
      </c>
    </row>
    <row r="106" spans="1:22" hidden="1" x14ac:dyDescent="0.25">
      <c r="B106" s="9"/>
      <c r="C106" s="9"/>
      <c r="D106" s="9"/>
      <c r="E106" s="9"/>
      <c r="G106" s="9">
        <f t="shared" si="22"/>
        <v>0</v>
      </c>
      <c r="H106" s="9">
        <f t="shared" si="22"/>
        <v>0</v>
      </c>
      <c r="I106" s="9">
        <f t="shared" si="22"/>
        <v>0</v>
      </c>
      <c r="J106" s="9">
        <f t="shared" si="22"/>
        <v>0</v>
      </c>
      <c r="K106" s="31"/>
      <c r="L106" s="32"/>
      <c r="M106" s="33">
        <f t="shared" si="19"/>
        <v>0</v>
      </c>
      <c r="N106" s="33">
        <f t="shared" si="16"/>
        <v>0</v>
      </c>
      <c r="O106" s="31"/>
      <c r="P106" s="32"/>
      <c r="Q106" s="32">
        <f t="shared" si="17"/>
        <v>0</v>
      </c>
      <c r="R106" s="32">
        <f t="shared" si="17"/>
        <v>0</v>
      </c>
      <c r="S106" s="32">
        <f t="shared" si="17"/>
        <v>0</v>
      </c>
      <c r="U106" s="76" t="str">
        <f t="shared" si="18"/>
        <v>N</v>
      </c>
    </row>
    <row r="107" spans="1:22" x14ac:dyDescent="0.25">
      <c r="A107" s="76" t="s">
        <v>226</v>
      </c>
      <c r="B107" s="9" t="s">
        <v>227</v>
      </c>
      <c r="C107" s="9" t="str">
        <f t="shared" si="21"/>
        <v>D.21-01-004, AL 6070-E</v>
      </c>
      <c r="D107" s="9" t="s">
        <v>228</v>
      </c>
      <c r="E107" s="9" t="str">
        <f t="shared" si="21"/>
        <v>D.21-01-004, AL 6070-E, AL 4521-G-A/6385-E-A</v>
      </c>
      <c r="F107" s="76" t="s">
        <v>182</v>
      </c>
      <c r="G107" s="9" t="str">
        <f t="shared" si="22"/>
        <v>AL 6385-E-A</v>
      </c>
      <c r="H107" s="9" t="str">
        <f t="shared" si="22"/>
        <v>AL 6385-E-A</v>
      </c>
      <c r="I107" s="9" t="str">
        <f t="shared" si="22"/>
        <v>AL 6385-E-A</v>
      </c>
      <c r="J107" s="9" t="str">
        <f t="shared" si="22"/>
        <v>AL 6385-E-A</v>
      </c>
      <c r="K107" s="31">
        <v>76747.062000000005</v>
      </c>
      <c r="L107" s="32">
        <f t="shared" si="15"/>
        <v>76747.062000000005</v>
      </c>
      <c r="M107" s="33">
        <v>67061.850459788999</v>
      </c>
      <c r="N107" s="33">
        <f t="shared" si="16"/>
        <v>67061.850459788999</v>
      </c>
      <c r="O107" s="31">
        <v>56079.596161043992</v>
      </c>
      <c r="P107" s="32">
        <f t="shared" si="20"/>
        <v>56079.596161043992</v>
      </c>
      <c r="Q107" s="32">
        <f t="shared" si="17"/>
        <v>56079.596161043992</v>
      </c>
      <c r="R107" s="84">
        <f t="shared" si="17"/>
        <v>56079.596161043992</v>
      </c>
      <c r="S107" s="32">
        <f t="shared" si="17"/>
        <v>56079.596161043992</v>
      </c>
      <c r="T107" s="76" t="s">
        <v>140</v>
      </c>
      <c r="U107" s="76" t="str">
        <f t="shared" si="18"/>
        <v>N</v>
      </c>
    </row>
    <row r="108" spans="1:22" hidden="1" x14ac:dyDescent="0.25">
      <c r="B108" s="9"/>
      <c r="C108" s="9"/>
      <c r="D108" s="9"/>
      <c r="E108" s="9"/>
      <c r="G108" s="9">
        <f t="shared" si="22"/>
        <v>0</v>
      </c>
      <c r="H108" s="9">
        <f t="shared" si="22"/>
        <v>0</v>
      </c>
      <c r="I108" s="9">
        <f t="shared" si="22"/>
        <v>0</v>
      </c>
      <c r="J108" s="9">
        <f t="shared" si="22"/>
        <v>0</v>
      </c>
      <c r="K108" s="31"/>
      <c r="L108" s="32"/>
      <c r="M108" s="33">
        <f t="shared" si="19"/>
        <v>0</v>
      </c>
      <c r="N108" s="33">
        <f t="shared" si="16"/>
        <v>0</v>
      </c>
      <c r="O108" s="31"/>
      <c r="P108" s="32"/>
      <c r="Q108" s="32">
        <f t="shared" si="17"/>
        <v>0</v>
      </c>
      <c r="R108" s="32">
        <f t="shared" si="17"/>
        <v>0</v>
      </c>
      <c r="S108" s="32">
        <f t="shared" si="17"/>
        <v>0</v>
      </c>
      <c r="U108" s="76" t="str">
        <f t="shared" si="18"/>
        <v>N</v>
      </c>
    </row>
    <row r="109" spans="1:22" x14ac:dyDescent="0.25">
      <c r="A109" s="76" t="s">
        <v>229</v>
      </c>
      <c r="B109" s="9" t="s">
        <v>159</v>
      </c>
      <c r="C109" s="9" t="str">
        <f t="shared" si="21"/>
        <v>D. 20-12-038</v>
      </c>
      <c r="D109" s="9" t="str">
        <f t="shared" si="21"/>
        <v>D. 20-12-038</v>
      </c>
      <c r="E109" s="9" t="str">
        <f t="shared" si="21"/>
        <v>D. 20-12-038</v>
      </c>
      <c r="F109" s="76" t="s">
        <v>71</v>
      </c>
      <c r="G109" s="9" t="str">
        <f t="shared" si="22"/>
        <v>D.22-12-044</v>
      </c>
      <c r="H109" s="9" t="str">
        <f t="shared" si="22"/>
        <v>D.22-12-044</v>
      </c>
      <c r="I109" s="9" t="str">
        <f t="shared" si="22"/>
        <v>D.22-12-044</v>
      </c>
      <c r="J109" s="9" t="str">
        <f t="shared" si="22"/>
        <v>D.22-12-044</v>
      </c>
      <c r="K109" s="35">
        <v>37533.481477189125</v>
      </c>
      <c r="L109" s="32">
        <v>24874.25400025399</v>
      </c>
      <c r="M109" s="33">
        <f t="shared" si="19"/>
        <v>24874.25400025399</v>
      </c>
      <c r="N109" s="33">
        <f t="shared" si="16"/>
        <v>24874.25400025399</v>
      </c>
      <c r="O109" s="35">
        <v>20005.231238346179</v>
      </c>
      <c r="P109" s="32">
        <f t="shared" si="20"/>
        <v>20005.231238346179</v>
      </c>
      <c r="Q109" s="32">
        <f t="shared" si="17"/>
        <v>20005.231238346179</v>
      </c>
      <c r="R109" s="84">
        <f t="shared" si="17"/>
        <v>20005.231238346179</v>
      </c>
      <c r="S109" s="32">
        <f t="shared" si="17"/>
        <v>20005.231238346179</v>
      </c>
      <c r="T109" s="76" t="s">
        <v>140</v>
      </c>
      <c r="U109" s="76" t="str">
        <f t="shared" si="18"/>
        <v>N</v>
      </c>
      <c r="V109" s="15"/>
    </row>
    <row r="110" spans="1:22" x14ac:dyDescent="0.25">
      <c r="A110" s="76" t="s">
        <v>230</v>
      </c>
      <c r="B110" s="9" t="s">
        <v>159</v>
      </c>
      <c r="C110" s="9" t="str">
        <f t="shared" si="21"/>
        <v>D. 20-12-038</v>
      </c>
      <c r="D110" s="9" t="str">
        <f t="shared" si="21"/>
        <v>D. 20-12-038</v>
      </c>
      <c r="E110" s="9" t="str">
        <f t="shared" si="21"/>
        <v>D. 20-12-038</v>
      </c>
      <c r="F110" s="76" t="s">
        <v>71</v>
      </c>
      <c r="G110" s="9" t="str">
        <f t="shared" si="22"/>
        <v>D.22-12-044</v>
      </c>
      <c r="H110" s="9" t="str">
        <f t="shared" si="22"/>
        <v>D.22-12-044</v>
      </c>
      <c r="I110" s="9" t="str">
        <f t="shared" si="22"/>
        <v>D.22-12-044</v>
      </c>
      <c r="J110" s="9" t="str">
        <f t="shared" si="22"/>
        <v>D.22-12-044</v>
      </c>
      <c r="K110" s="35">
        <v>28454.041205814192</v>
      </c>
      <c r="L110" s="32">
        <v>-12276.87918483586</v>
      </c>
      <c r="M110" s="33">
        <f t="shared" si="19"/>
        <v>-12276.87918483586</v>
      </c>
      <c r="N110" s="33">
        <f t="shared" si="16"/>
        <v>-12276.87918483586</v>
      </c>
      <c r="O110" s="35">
        <v>-15953.56908505651</v>
      </c>
      <c r="P110" s="32">
        <f t="shared" si="20"/>
        <v>-15953.56908505651</v>
      </c>
      <c r="Q110" s="32">
        <f t="shared" si="17"/>
        <v>-15953.56908505651</v>
      </c>
      <c r="R110" s="32">
        <f t="shared" si="17"/>
        <v>-15953.56908505651</v>
      </c>
      <c r="S110" s="32">
        <f t="shared" si="17"/>
        <v>-15953.56908505651</v>
      </c>
      <c r="T110" s="76" t="s">
        <v>140</v>
      </c>
      <c r="U110" s="76" t="str">
        <f t="shared" si="18"/>
        <v>Y</v>
      </c>
    </row>
    <row r="111" spans="1:22" hidden="1" x14ac:dyDescent="0.25">
      <c r="A111" s="9"/>
      <c r="B111" s="9"/>
      <c r="C111" s="9"/>
      <c r="D111" s="9"/>
      <c r="E111" s="9">
        <f t="shared" ref="D111:E132" si="23">D111</f>
        <v>0</v>
      </c>
      <c r="G111" s="9">
        <f t="shared" si="22"/>
        <v>0</v>
      </c>
      <c r="H111" s="9">
        <f t="shared" si="22"/>
        <v>0</v>
      </c>
      <c r="I111" s="9">
        <f t="shared" si="22"/>
        <v>0</v>
      </c>
      <c r="J111" s="9">
        <f t="shared" si="22"/>
        <v>0</v>
      </c>
      <c r="K111" s="31"/>
      <c r="L111" s="32"/>
      <c r="M111" s="33">
        <f t="shared" si="19"/>
        <v>0</v>
      </c>
      <c r="N111" s="33">
        <f t="shared" si="16"/>
        <v>0</v>
      </c>
      <c r="O111" s="31"/>
      <c r="P111" s="32"/>
      <c r="Q111" s="32">
        <f t="shared" si="17"/>
        <v>0</v>
      </c>
      <c r="R111" s="32">
        <f t="shared" si="17"/>
        <v>0</v>
      </c>
      <c r="S111" s="32">
        <f t="shared" si="17"/>
        <v>0</v>
      </c>
      <c r="U111" s="76" t="str">
        <f t="shared" si="18"/>
        <v>N</v>
      </c>
    </row>
    <row r="112" spans="1:22" hidden="1" x14ac:dyDescent="0.25">
      <c r="A112" s="9"/>
      <c r="B112" s="9"/>
      <c r="C112" s="9"/>
      <c r="D112" s="9"/>
      <c r="E112" s="9">
        <f t="shared" si="23"/>
        <v>0</v>
      </c>
      <c r="G112" s="9">
        <f t="shared" si="22"/>
        <v>0</v>
      </c>
      <c r="H112" s="9">
        <f t="shared" si="22"/>
        <v>0</v>
      </c>
      <c r="I112" s="9">
        <f t="shared" si="22"/>
        <v>0</v>
      </c>
      <c r="J112" s="9">
        <f t="shared" si="22"/>
        <v>0</v>
      </c>
      <c r="K112" s="31"/>
      <c r="L112" s="32"/>
      <c r="M112" s="33">
        <f t="shared" si="19"/>
        <v>0</v>
      </c>
      <c r="N112" s="33">
        <f t="shared" si="16"/>
        <v>0</v>
      </c>
      <c r="O112" s="31"/>
      <c r="P112" s="32"/>
      <c r="Q112" s="32">
        <f t="shared" si="17"/>
        <v>0</v>
      </c>
      <c r="R112" s="32">
        <f t="shared" si="17"/>
        <v>0</v>
      </c>
      <c r="S112" s="32">
        <f t="shared" si="17"/>
        <v>0</v>
      </c>
      <c r="U112" s="76" t="str">
        <f t="shared" si="18"/>
        <v>N</v>
      </c>
    </row>
    <row r="113" spans="1:21" hidden="1" x14ac:dyDescent="0.25">
      <c r="A113" s="9"/>
      <c r="B113" s="9"/>
      <c r="C113" s="9"/>
      <c r="D113" s="9"/>
      <c r="E113" s="9">
        <f t="shared" si="23"/>
        <v>0</v>
      </c>
      <c r="G113" s="9">
        <f t="shared" si="22"/>
        <v>0</v>
      </c>
      <c r="H113" s="9">
        <f t="shared" si="22"/>
        <v>0</v>
      </c>
      <c r="I113" s="9">
        <f t="shared" si="22"/>
        <v>0</v>
      </c>
      <c r="J113" s="9">
        <f t="shared" si="22"/>
        <v>0</v>
      </c>
      <c r="K113" s="31"/>
      <c r="L113" s="32"/>
      <c r="M113" s="33">
        <f t="shared" si="19"/>
        <v>0</v>
      </c>
      <c r="N113" s="33">
        <f t="shared" si="16"/>
        <v>0</v>
      </c>
      <c r="O113" s="31"/>
      <c r="P113" s="32"/>
      <c r="Q113" s="32">
        <f t="shared" si="17"/>
        <v>0</v>
      </c>
      <c r="R113" s="32">
        <f t="shared" si="17"/>
        <v>0</v>
      </c>
      <c r="S113" s="32">
        <f t="shared" si="17"/>
        <v>0</v>
      </c>
      <c r="U113" s="76" t="str">
        <f t="shared" si="18"/>
        <v>N</v>
      </c>
    </row>
    <row r="114" spans="1:21" x14ac:dyDescent="0.25">
      <c r="A114" s="9" t="s">
        <v>145</v>
      </c>
      <c r="B114" s="9" t="s">
        <v>146</v>
      </c>
      <c r="C114" s="9" t="str">
        <f>B114</f>
        <v>20-06-003, AL 6001-E</v>
      </c>
      <c r="D114" s="9" t="str">
        <f>B114</f>
        <v>20-06-003, AL 6001-E</v>
      </c>
      <c r="E114" s="9" t="str">
        <f t="shared" si="23"/>
        <v>20-06-003, AL 6001-E</v>
      </c>
      <c r="F114" s="76" t="s">
        <v>146</v>
      </c>
      <c r="G114" s="9" t="str">
        <f t="shared" si="22"/>
        <v>20-06-003, AL 6001-E</v>
      </c>
      <c r="H114" s="9" t="str">
        <f t="shared" si="22"/>
        <v>20-06-003, AL 6001-E</v>
      </c>
      <c r="I114" s="9" t="str">
        <f t="shared" si="22"/>
        <v>20-06-003, AL 6001-E</v>
      </c>
      <c r="J114" s="9" t="str">
        <f t="shared" si="22"/>
        <v>20-06-003, AL 6001-E</v>
      </c>
      <c r="K114" s="31">
        <v>178250.51221755633</v>
      </c>
      <c r="L114" s="32">
        <v>72712.557742815829</v>
      </c>
      <c r="M114" s="33">
        <f t="shared" si="19"/>
        <v>72712.557742815829</v>
      </c>
      <c r="N114" s="33">
        <f t="shared" si="16"/>
        <v>72712.557742815829</v>
      </c>
      <c r="O114" s="31">
        <v>82938.361749327989</v>
      </c>
      <c r="P114" s="32">
        <f t="shared" ref="P114:P123" si="24">O114</f>
        <v>82938.361749327989</v>
      </c>
      <c r="Q114" s="32">
        <f t="shared" si="17"/>
        <v>82938.361749327989</v>
      </c>
      <c r="R114" s="32">
        <f t="shared" si="17"/>
        <v>82938.361749327989</v>
      </c>
      <c r="S114" s="32">
        <f t="shared" si="17"/>
        <v>82938.361749327989</v>
      </c>
      <c r="T114" s="76" t="s">
        <v>140</v>
      </c>
      <c r="U114" s="76" t="str">
        <f t="shared" si="18"/>
        <v>Y</v>
      </c>
    </row>
    <row r="115" spans="1:21" x14ac:dyDescent="0.25">
      <c r="A115" s="9" t="s">
        <v>231</v>
      </c>
      <c r="B115" s="9"/>
      <c r="C115" s="9" t="s">
        <v>70</v>
      </c>
      <c r="D115" s="9" t="str">
        <f t="shared" ref="D115:D122" si="25">C115</f>
        <v>D.22-02-002</v>
      </c>
      <c r="E115" s="9" t="str">
        <f t="shared" si="23"/>
        <v>D.22-02-002</v>
      </c>
      <c r="F115" s="76" t="s">
        <v>71</v>
      </c>
      <c r="G115" s="9" t="str">
        <f t="shared" si="22"/>
        <v>D.22-12-044</v>
      </c>
      <c r="H115" s="9" t="str">
        <f t="shared" si="22"/>
        <v>D.22-12-044</v>
      </c>
      <c r="I115" s="9" t="str">
        <f t="shared" si="22"/>
        <v>D.22-12-044</v>
      </c>
      <c r="J115" s="9" t="str">
        <f t="shared" si="22"/>
        <v>D.22-12-044</v>
      </c>
      <c r="K115" s="31"/>
      <c r="L115" s="33">
        <v>18655.343836596719</v>
      </c>
      <c r="M115" s="33">
        <f t="shared" si="19"/>
        <v>18655.343836596719</v>
      </c>
      <c r="N115" s="33">
        <f t="shared" si="16"/>
        <v>18655.343836596719</v>
      </c>
      <c r="O115" s="31">
        <v>13317.604733130622</v>
      </c>
      <c r="P115" s="32">
        <f t="shared" si="24"/>
        <v>13317.604733130622</v>
      </c>
      <c r="Q115" s="32">
        <f t="shared" si="17"/>
        <v>13317.604733130622</v>
      </c>
      <c r="R115" s="84">
        <f t="shared" si="17"/>
        <v>13317.604733130622</v>
      </c>
      <c r="S115" s="32">
        <f t="shared" si="17"/>
        <v>13317.604733130622</v>
      </c>
      <c r="T115" s="76" t="s">
        <v>140</v>
      </c>
      <c r="U115" s="76" t="str">
        <f t="shared" si="18"/>
        <v>N</v>
      </c>
    </row>
    <row r="116" spans="1:21" x14ac:dyDescent="0.25">
      <c r="A116" s="9" t="s">
        <v>232</v>
      </c>
      <c r="B116" s="9"/>
      <c r="C116" s="9" t="s">
        <v>70</v>
      </c>
      <c r="D116" s="9" t="str">
        <f t="shared" si="25"/>
        <v>D.22-02-002</v>
      </c>
      <c r="E116" s="9" t="str">
        <f t="shared" si="23"/>
        <v>D.22-02-002</v>
      </c>
      <c r="F116" s="76" t="s">
        <v>71</v>
      </c>
      <c r="G116" s="9" t="str">
        <f t="shared" si="22"/>
        <v>D.22-12-044</v>
      </c>
      <c r="H116" s="9" t="str">
        <f t="shared" si="22"/>
        <v>D.22-12-044</v>
      </c>
      <c r="I116" s="9" t="str">
        <f t="shared" si="22"/>
        <v>D.22-12-044</v>
      </c>
      <c r="J116" s="9" t="str">
        <f t="shared" si="22"/>
        <v>D.22-12-044</v>
      </c>
      <c r="K116" s="31"/>
      <c r="L116" s="33">
        <v>8442.3929113861723</v>
      </c>
      <c r="M116" s="33">
        <f t="shared" si="19"/>
        <v>8442.3929113861723</v>
      </c>
      <c r="N116" s="33">
        <f t="shared" si="16"/>
        <v>8442.3929113861723</v>
      </c>
      <c r="O116" s="31">
        <v>-8662.6042013480328</v>
      </c>
      <c r="P116" s="32">
        <f t="shared" si="24"/>
        <v>-8662.6042013480328</v>
      </c>
      <c r="Q116" s="32">
        <f t="shared" si="17"/>
        <v>-8662.6042013480328</v>
      </c>
      <c r="R116" s="32">
        <f t="shared" si="17"/>
        <v>-8662.6042013480328</v>
      </c>
      <c r="S116" s="32">
        <f t="shared" si="17"/>
        <v>-8662.6042013480328</v>
      </c>
      <c r="T116" s="76" t="s">
        <v>140</v>
      </c>
      <c r="U116" s="76" t="str">
        <f t="shared" si="18"/>
        <v>Y</v>
      </c>
    </row>
    <row r="117" spans="1:21" x14ac:dyDescent="0.25">
      <c r="A117" s="9" t="s">
        <v>233</v>
      </c>
      <c r="B117" s="9"/>
      <c r="C117" s="9" t="s">
        <v>70</v>
      </c>
      <c r="D117" s="9" t="str">
        <f t="shared" si="25"/>
        <v>D.22-02-002</v>
      </c>
      <c r="E117" s="9" t="str">
        <f t="shared" si="23"/>
        <v>D.22-02-002</v>
      </c>
      <c r="F117" s="76" t="s">
        <v>71</v>
      </c>
      <c r="G117" s="9" t="str">
        <f t="shared" si="22"/>
        <v>D.22-12-044</v>
      </c>
      <c r="H117" s="9" t="str">
        <f t="shared" si="22"/>
        <v>D.22-12-044</v>
      </c>
      <c r="I117" s="9" t="str">
        <f t="shared" si="22"/>
        <v>D.22-12-044</v>
      </c>
      <c r="J117" s="9" t="str">
        <f t="shared" si="22"/>
        <v>D.22-12-044</v>
      </c>
      <c r="K117" s="31"/>
      <c r="L117" s="33">
        <v>-16.296267035367052</v>
      </c>
      <c r="M117" s="33">
        <f t="shared" si="19"/>
        <v>-16.296267035367052</v>
      </c>
      <c r="N117" s="33">
        <f t="shared" si="16"/>
        <v>-16.296267035367052</v>
      </c>
      <c r="O117" s="31">
        <v>-2058.1393794508531</v>
      </c>
      <c r="P117" s="32">
        <f t="shared" si="24"/>
        <v>-2058.1393794508531</v>
      </c>
      <c r="Q117" s="32">
        <f t="shared" si="17"/>
        <v>-2058.1393794508531</v>
      </c>
      <c r="R117" s="84">
        <f t="shared" si="17"/>
        <v>-2058.1393794508531</v>
      </c>
      <c r="S117" s="32">
        <f t="shared" si="17"/>
        <v>-2058.1393794508531</v>
      </c>
      <c r="T117" s="76" t="s">
        <v>140</v>
      </c>
      <c r="U117" s="76" t="str">
        <f t="shared" si="18"/>
        <v>N</v>
      </c>
    </row>
    <row r="118" spans="1:21" x14ac:dyDescent="0.25">
      <c r="A118" s="9" t="s">
        <v>234</v>
      </c>
      <c r="B118" s="9"/>
      <c r="C118" s="9"/>
      <c r="D118" s="9"/>
      <c r="E118" s="9"/>
      <c r="F118" s="76" t="s">
        <v>71</v>
      </c>
      <c r="G118" s="9" t="str">
        <f t="shared" si="22"/>
        <v>D.22-12-044</v>
      </c>
      <c r="H118" s="9" t="str">
        <f t="shared" si="22"/>
        <v>D.22-12-044</v>
      </c>
      <c r="I118" s="9" t="str">
        <f t="shared" si="22"/>
        <v>D.22-12-044</v>
      </c>
      <c r="J118" s="9" t="str">
        <f t="shared" si="22"/>
        <v>D.22-12-044</v>
      </c>
      <c r="K118" s="31"/>
      <c r="L118" s="33"/>
      <c r="M118" s="33"/>
      <c r="N118" s="33"/>
      <c r="O118" s="31">
        <v>-2763.5405870754594</v>
      </c>
      <c r="P118" s="32">
        <f t="shared" si="24"/>
        <v>-2763.5405870754594</v>
      </c>
      <c r="Q118" s="32">
        <f t="shared" si="17"/>
        <v>-2763.5405870754594</v>
      </c>
      <c r="R118" s="32">
        <f t="shared" si="17"/>
        <v>-2763.5405870754594</v>
      </c>
      <c r="S118" s="32">
        <f t="shared" si="17"/>
        <v>-2763.5405870754594</v>
      </c>
      <c r="T118" s="76" t="s">
        <v>140</v>
      </c>
      <c r="U118" s="76" t="str">
        <f t="shared" si="18"/>
        <v>Y</v>
      </c>
    </row>
    <row r="119" spans="1:21" x14ac:dyDescent="0.25">
      <c r="A119" s="9" t="s">
        <v>235</v>
      </c>
      <c r="B119" s="9"/>
      <c r="C119" s="9" t="s">
        <v>236</v>
      </c>
      <c r="D119" s="9" t="str">
        <f t="shared" si="25"/>
        <v>D.22-02-002, AL 6308-E</v>
      </c>
      <c r="E119" s="9" t="str">
        <f t="shared" si="23"/>
        <v>D.22-02-002, AL 6308-E</v>
      </c>
      <c r="F119" s="76" t="s">
        <v>71</v>
      </c>
      <c r="G119" s="9" t="str">
        <f t="shared" si="22"/>
        <v>D.22-12-044</v>
      </c>
      <c r="H119" s="9" t="str">
        <f t="shared" si="22"/>
        <v>D.22-12-044</v>
      </c>
      <c r="I119" s="9" t="str">
        <f t="shared" si="22"/>
        <v>D.22-12-044</v>
      </c>
      <c r="J119" s="9" t="str">
        <f t="shared" si="22"/>
        <v>D.22-12-044</v>
      </c>
      <c r="K119" s="31"/>
      <c r="L119" s="33">
        <v>10293.178</v>
      </c>
      <c r="M119" s="33">
        <f t="shared" si="19"/>
        <v>10293.178</v>
      </c>
      <c r="N119" s="33">
        <f t="shared" si="16"/>
        <v>10293.178</v>
      </c>
      <c r="O119" s="31">
        <v>14111.999064309779</v>
      </c>
      <c r="P119" s="32">
        <f t="shared" si="24"/>
        <v>14111.999064309779</v>
      </c>
      <c r="Q119" s="32">
        <f t="shared" si="17"/>
        <v>14111.999064309779</v>
      </c>
      <c r="R119" s="84">
        <f t="shared" si="17"/>
        <v>14111.999064309779</v>
      </c>
      <c r="S119" s="32">
        <f t="shared" si="17"/>
        <v>14111.999064309779</v>
      </c>
      <c r="T119" s="76" t="s">
        <v>140</v>
      </c>
      <c r="U119" s="76" t="str">
        <f t="shared" si="18"/>
        <v>N</v>
      </c>
    </row>
    <row r="120" spans="1:21" x14ac:dyDescent="0.25">
      <c r="A120" s="9" t="s">
        <v>237</v>
      </c>
      <c r="B120" s="9"/>
      <c r="C120" s="9" t="s">
        <v>238</v>
      </c>
      <c r="D120" s="9" t="str">
        <f t="shared" si="25"/>
        <v>D.21-11-002</v>
      </c>
      <c r="E120" s="9" t="str">
        <f t="shared" si="23"/>
        <v>D.21-11-002</v>
      </c>
      <c r="F120" s="76" t="s">
        <v>239</v>
      </c>
      <c r="G120" s="9" t="str">
        <f t="shared" si="22"/>
        <v>Preliminary Statement  JH</v>
      </c>
      <c r="H120" s="9" t="str">
        <f t="shared" si="22"/>
        <v>Preliminary Statement  JH</v>
      </c>
      <c r="I120" s="9" t="str">
        <f t="shared" si="22"/>
        <v>Preliminary Statement  JH</v>
      </c>
      <c r="J120" s="9" t="str">
        <f t="shared" si="22"/>
        <v>Preliminary Statement  JH</v>
      </c>
      <c r="K120" s="31"/>
      <c r="L120" s="33">
        <v>20258.552</v>
      </c>
      <c r="M120" s="33">
        <f t="shared" si="19"/>
        <v>20258.552</v>
      </c>
      <c r="N120" s="33">
        <f t="shared" si="16"/>
        <v>20258.552</v>
      </c>
      <c r="O120" s="31">
        <v>1142.6683415070256</v>
      </c>
      <c r="P120" s="32">
        <f t="shared" si="24"/>
        <v>1142.6683415070256</v>
      </c>
      <c r="Q120" s="32">
        <f t="shared" si="17"/>
        <v>1142.6683415070256</v>
      </c>
      <c r="R120" s="32">
        <f t="shared" si="17"/>
        <v>1142.6683415070256</v>
      </c>
      <c r="S120" s="32">
        <f t="shared" si="17"/>
        <v>1142.6683415070256</v>
      </c>
      <c r="T120" s="76" t="s">
        <v>140</v>
      </c>
      <c r="U120" s="76" t="str">
        <f t="shared" si="18"/>
        <v>Y</v>
      </c>
    </row>
    <row r="121" spans="1:21" x14ac:dyDescent="0.25">
      <c r="A121" s="9" t="s">
        <v>240</v>
      </c>
      <c r="B121" s="9"/>
      <c r="C121" s="9" t="s">
        <v>241</v>
      </c>
      <c r="D121" s="9" t="str">
        <f t="shared" si="25"/>
        <v>D.21-12-001</v>
      </c>
      <c r="E121" s="9" t="str">
        <f t="shared" si="23"/>
        <v>D.21-12-001</v>
      </c>
      <c r="F121" s="76" t="s">
        <v>241</v>
      </c>
      <c r="G121" s="9" t="str">
        <f t="shared" si="22"/>
        <v>D.21-12-001</v>
      </c>
      <c r="H121" s="9" t="str">
        <f t="shared" si="22"/>
        <v>D.21-12-001</v>
      </c>
      <c r="I121" s="9" t="str">
        <f t="shared" si="22"/>
        <v>D.21-12-001</v>
      </c>
      <c r="J121" s="9" t="str">
        <f t="shared" si="22"/>
        <v>D.21-12-001</v>
      </c>
      <c r="K121" s="31"/>
      <c r="L121" s="33">
        <v>-135562.32800000001</v>
      </c>
      <c r="M121" s="33">
        <f t="shared" si="19"/>
        <v>-135562.32800000001</v>
      </c>
      <c r="N121" s="33">
        <f t="shared" si="16"/>
        <v>-135562.32800000001</v>
      </c>
      <c r="O121" s="31">
        <v>-135562.32800000001</v>
      </c>
      <c r="P121" s="32"/>
      <c r="Q121" s="32"/>
      <c r="R121" s="84"/>
      <c r="S121" s="32"/>
      <c r="T121" s="76" t="s">
        <v>112</v>
      </c>
      <c r="U121" s="76" t="str">
        <f t="shared" si="18"/>
        <v>N</v>
      </c>
    </row>
    <row r="122" spans="1:21" x14ac:dyDescent="0.25">
      <c r="A122" s="9" t="s">
        <v>242</v>
      </c>
      <c r="B122" s="9"/>
      <c r="C122" s="9" t="s">
        <v>243</v>
      </c>
      <c r="D122" s="9" t="str">
        <f t="shared" si="25"/>
        <v>FERC Docket No. EL00-05-000</v>
      </c>
      <c r="E122" s="9" t="str">
        <f t="shared" si="23"/>
        <v>FERC Docket No. EL00-05-000</v>
      </c>
      <c r="G122" s="9"/>
      <c r="H122" s="9"/>
      <c r="I122" s="9"/>
      <c r="J122" s="9"/>
      <c r="K122" s="31"/>
      <c r="L122" s="33">
        <v>-337524.23942</v>
      </c>
      <c r="M122" s="33">
        <f t="shared" si="19"/>
        <v>-337524.23942</v>
      </c>
      <c r="N122" s="33">
        <f t="shared" si="16"/>
        <v>-337524.23942</v>
      </c>
      <c r="O122" s="31"/>
      <c r="P122" s="32"/>
      <c r="Q122" s="32"/>
      <c r="R122" s="32"/>
      <c r="S122" s="32"/>
      <c r="T122" s="76" t="s">
        <v>79</v>
      </c>
      <c r="U122" s="76" t="str">
        <f t="shared" si="18"/>
        <v>N</v>
      </c>
    </row>
    <row r="123" spans="1:21" x14ac:dyDescent="0.25">
      <c r="A123" s="9" t="s">
        <v>244</v>
      </c>
      <c r="B123" s="9"/>
      <c r="C123" s="9"/>
      <c r="D123" s="9" t="s">
        <v>245</v>
      </c>
      <c r="E123" s="9" t="str">
        <f t="shared" si="23"/>
        <v>D.21-12-011</v>
      </c>
      <c r="F123" s="76" t="s">
        <v>245</v>
      </c>
      <c r="G123" s="9" t="str">
        <f t="shared" si="22"/>
        <v>D.21-12-011</v>
      </c>
      <c r="H123" s="76" t="s">
        <v>246</v>
      </c>
      <c r="I123" s="76" t="s">
        <v>247</v>
      </c>
      <c r="J123" s="9" t="str">
        <f t="shared" si="22"/>
        <v>D.21-12-011, AL 6934-E</v>
      </c>
      <c r="K123" s="31"/>
      <c r="L123" s="33"/>
      <c r="M123" s="33">
        <v>31613.114024999999</v>
      </c>
      <c r="N123" s="33">
        <f t="shared" si="16"/>
        <v>31613.114024999999</v>
      </c>
      <c r="O123" s="31">
        <v>13221.407879999999</v>
      </c>
      <c r="P123" s="32">
        <f t="shared" si="24"/>
        <v>13221.407879999999</v>
      </c>
      <c r="Q123" s="32">
        <v>31416.005880000001</v>
      </c>
      <c r="R123" s="84">
        <v>49357.901129999998</v>
      </c>
      <c r="S123" s="32">
        <f t="shared" si="17"/>
        <v>49357.901129999998</v>
      </c>
      <c r="T123" s="76" t="s">
        <v>140</v>
      </c>
      <c r="U123" s="76" t="str">
        <f t="shared" si="18"/>
        <v>N</v>
      </c>
    </row>
    <row r="124" spans="1:21" x14ac:dyDescent="0.25">
      <c r="A124" s="9"/>
      <c r="B124" s="9"/>
      <c r="C124" s="9"/>
      <c r="D124" s="9"/>
      <c r="E124" s="9"/>
      <c r="G124" s="9"/>
      <c r="H124" s="9"/>
      <c r="I124" s="9"/>
      <c r="J124" s="9"/>
      <c r="K124" s="31"/>
      <c r="L124" s="33"/>
      <c r="M124" s="33"/>
      <c r="N124" s="31"/>
      <c r="O124" s="31"/>
      <c r="P124" s="33"/>
      <c r="Q124" s="32"/>
      <c r="R124" s="32"/>
      <c r="S124" s="32"/>
    </row>
    <row r="125" spans="1:21" x14ac:dyDescent="0.25">
      <c r="A125" s="23" t="s">
        <v>248</v>
      </c>
      <c r="D125" s="9"/>
      <c r="E125" s="9"/>
      <c r="G125" s="9"/>
      <c r="H125" s="9"/>
      <c r="I125" s="9"/>
      <c r="J125" s="9"/>
      <c r="K125" s="36">
        <f t="shared" ref="K125:S125" si="26">SUM(K76:K123)</f>
        <v>1003355.775437456</v>
      </c>
      <c r="L125" s="36">
        <f t="shared" si="26"/>
        <v>193330.48104097764</v>
      </c>
      <c r="M125" s="36">
        <f t="shared" si="26"/>
        <v>209354.03974971673</v>
      </c>
      <c r="N125" s="39">
        <f t="shared" si="26"/>
        <v>209354.03974971673</v>
      </c>
      <c r="O125" s="39">
        <f t="shared" si="26"/>
        <v>447344.49934588413</v>
      </c>
      <c r="P125" s="36">
        <f t="shared" si="26"/>
        <v>589274.93664588407</v>
      </c>
      <c r="Q125" s="36">
        <f t="shared" si="26"/>
        <v>607883.55026861315</v>
      </c>
      <c r="R125" s="36">
        <f t="shared" si="26"/>
        <v>625825.44551861321</v>
      </c>
      <c r="S125" s="36">
        <f t="shared" si="26"/>
        <v>625825.44551861321</v>
      </c>
    </row>
    <row r="126" spans="1:21" x14ac:dyDescent="0.25">
      <c r="D126" s="9"/>
      <c r="E126" s="9"/>
      <c r="G126" s="9"/>
      <c r="H126" s="9"/>
      <c r="I126" s="9"/>
      <c r="J126" s="9"/>
      <c r="K126" s="31"/>
      <c r="L126" s="33"/>
      <c r="M126" s="33"/>
      <c r="N126" s="31"/>
      <c r="O126" s="31"/>
      <c r="P126" s="33"/>
      <c r="Q126" s="32"/>
      <c r="R126" s="32"/>
      <c r="S126" s="32"/>
    </row>
    <row r="127" spans="1:21" x14ac:dyDescent="0.25">
      <c r="A127" s="23" t="s">
        <v>249</v>
      </c>
      <c r="D127" s="9"/>
      <c r="E127" s="9"/>
      <c r="H127" s="9"/>
      <c r="I127" s="9"/>
      <c r="J127" s="9"/>
      <c r="K127" s="31"/>
      <c r="L127" s="33"/>
      <c r="M127" s="33"/>
      <c r="N127" s="31"/>
      <c r="O127" s="31"/>
      <c r="P127" s="33"/>
      <c r="Q127" s="32"/>
      <c r="R127" s="32"/>
      <c r="S127" s="32"/>
    </row>
    <row r="128" spans="1:21" x14ac:dyDescent="0.25">
      <c r="A128" s="76" t="s">
        <v>250</v>
      </c>
      <c r="B128" s="76" t="s">
        <v>251</v>
      </c>
      <c r="C128" s="76" t="str">
        <f>B128</f>
        <v>ER19-13-000</v>
      </c>
      <c r="D128" s="9" t="str">
        <f t="shared" si="23"/>
        <v>ER19-13-000</v>
      </c>
      <c r="E128" s="9" t="str">
        <f t="shared" si="23"/>
        <v>ER19-13-000</v>
      </c>
      <c r="F128" s="76" t="s">
        <v>252</v>
      </c>
      <c r="G128" s="76" t="str">
        <f>F128</f>
        <v>ER22-2986-000</v>
      </c>
      <c r="H128" s="9" t="str">
        <f t="shared" ref="H128:J132" si="27">G128</f>
        <v>ER22-2986-000</v>
      </c>
      <c r="I128" s="9" t="str">
        <f t="shared" si="27"/>
        <v>ER22-2986-000</v>
      </c>
      <c r="J128" s="9" t="str">
        <f t="shared" si="27"/>
        <v>ER22-2986-000</v>
      </c>
      <c r="K128" s="32">
        <v>2825971.8331861766</v>
      </c>
      <c r="L128" s="32">
        <v>2814565.2410043273</v>
      </c>
      <c r="M128" s="33">
        <f>L128</f>
        <v>2814565.2410043273</v>
      </c>
      <c r="N128" s="33">
        <f>M128</f>
        <v>2814565.2410043273</v>
      </c>
      <c r="O128" s="32">
        <v>3183965.255121164</v>
      </c>
      <c r="P128" s="32">
        <f>O128</f>
        <v>3183965.255121164</v>
      </c>
      <c r="Q128" s="32">
        <f t="shared" si="17"/>
        <v>3183965.255121164</v>
      </c>
      <c r="R128" s="32">
        <f t="shared" si="17"/>
        <v>3183965.255121164</v>
      </c>
      <c r="S128" s="32">
        <f t="shared" si="17"/>
        <v>3183965.255121164</v>
      </c>
      <c r="T128" s="76" t="s">
        <v>253</v>
      </c>
      <c r="U128" s="76" t="str">
        <f>IF(RIGHT(A128,1)="*","Y","N")</f>
        <v>N</v>
      </c>
    </row>
    <row r="129" spans="1:21" x14ac:dyDescent="0.25">
      <c r="A129" s="76" t="s">
        <v>254</v>
      </c>
      <c r="B129" s="76" t="s">
        <v>255</v>
      </c>
      <c r="C129" s="76" t="str">
        <f>B129</f>
        <v>ER19-520-000</v>
      </c>
      <c r="D129" s="9" t="str">
        <f t="shared" si="23"/>
        <v>ER19-520-000</v>
      </c>
      <c r="E129" s="9" t="str">
        <f t="shared" si="23"/>
        <v>ER19-520-000</v>
      </c>
      <c r="F129" s="76" t="s">
        <v>256</v>
      </c>
      <c r="G129" s="76" t="str">
        <f>F129</f>
        <v>ER23-595-000</v>
      </c>
      <c r="H129" s="9" t="str">
        <f t="shared" si="27"/>
        <v>ER23-595-000</v>
      </c>
      <c r="I129" s="9" t="str">
        <f t="shared" si="27"/>
        <v>ER23-595-000</v>
      </c>
      <c r="J129" s="9" t="str">
        <f t="shared" si="27"/>
        <v>ER23-595-000</v>
      </c>
      <c r="K129" s="32">
        <v>57898.020122454589</v>
      </c>
      <c r="L129" s="32">
        <v>312445.4710489877</v>
      </c>
      <c r="M129" s="33">
        <f t="shared" ref="M129:N132" si="28">L129</f>
        <v>312445.4710489877</v>
      </c>
      <c r="N129" s="33">
        <f t="shared" si="28"/>
        <v>312445.4710489877</v>
      </c>
      <c r="O129" s="32">
        <v>325747.63098524226</v>
      </c>
      <c r="P129" s="32">
        <v>492205.46686767653</v>
      </c>
      <c r="Q129" s="32">
        <f t="shared" si="17"/>
        <v>492205.46686767653</v>
      </c>
      <c r="R129" s="32">
        <f t="shared" si="17"/>
        <v>492205.46686767653</v>
      </c>
      <c r="S129" s="32">
        <f t="shared" si="17"/>
        <v>492205.46686767653</v>
      </c>
      <c r="T129" s="76" t="s">
        <v>257</v>
      </c>
      <c r="U129" s="76" t="str">
        <f>IF(RIGHT(A129,1)="*","Y","N")</f>
        <v>N</v>
      </c>
    </row>
    <row r="130" spans="1:21" x14ac:dyDescent="0.25">
      <c r="A130" s="76" t="s">
        <v>258</v>
      </c>
      <c r="B130" s="76" t="s">
        <v>259</v>
      </c>
      <c r="C130" s="76" t="str">
        <f>B130</f>
        <v>ER21-2980-000</v>
      </c>
      <c r="D130" s="9" t="str">
        <f t="shared" si="23"/>
        <v>ER21-2980-000</v>
      </c>
      <c r="E130" s="9" t="str">
        <f t="shared" si="23"/>
        <v>ER21-2980-000</v>
      </c>
      <c r="F130" s="76" t="s">
        <v>252</v>
      </c>
      <c r="G130" s="76" t="str">
        <f>F130</f>
        <v>ER22-2986-000</v>
      </c>
      <c r="H130" s="9" t="str">
        <f t="shared" si="27"/>
        <v>ER22-2986-000</v>
      </c>
      <c r="I130" s="9" t="str">
        <f t="shared" si="27"/>
        <v>ER22-2986-000</v>
      </c>
      <c r="J130" s="9" t="str">
        <f t="shared" si="27"/>
        <v>ER22-2986-000</v>
      </c>
      <c r="K130" s="32">
        <v>-184359.48512676329</v>
      </c>
      <c r="L130" s="32">
        <v>-184869.93641529346</v>
      </c>
      <c r="M130" s="33">
        <f t="shared" si="28"/>
        <v>-184869.93641529346</v>
      </c>
      <c r="N130" s="33">
        <f t="shared" si="28"/>
        <v>-184869.93641529346</v>
      </c>
      <c r="O130" s="32">
        <v>-445214.97731234826</v>
      </c>
      <c r="P130" s="32">
        <f>O130</f>
        <v>-445214.97731234826</v>
      </c>
      <c r="Q130" s="32">
        <f t="shared" si="17"/>
        <v>-445214.97731234826</v>
      </c>
      <c r="R130" s="32">
        <f t="shared" si="17"/>
        <v>-445214.97731234826</v>
      </c>
      <c r="S130" s="32">
        <f t="shared" si="17"/>
        <v>-445214.97731234826</v>
      </c>
      <c r="T130" s="76" t="s">
        <v>257</v>
      </c>
      <c r="U130" s="76" t="str">
        <f>IF(RIGHT(A130,1)="*","Y","N")</f>
        <v>N</v>
      </c>
    </row>
    <row r="131" spans="1:21" x14ac:dyDescent="0.25">
      <c r="A131" s="76" t="s">
        <v>260</v>
      </c>
      <c r="B131" s="76" t="s">
        <v>259</v>
      </c>
      <c r="C131" s="76" t="str">
        <f>B131</f>
        <v>ER21-2980-000</v>
      </c>
      <c r="D131" s="9" t="str">
        <f t="shared" si="23"/>
        <v>ER21-2980-000</v>
      </c>
      <c r="E131" s="9" t="str">
        <f t="shared" si="23"/>
        <v>ER21-2980-000</v>
      </c>
      <c r="F131" s="76" t="s">
        <v>252</v>
      </c>
      <c r="G131" s="76" t="str">
        <f>F131</f>
        <v>ER22-2986-000</v>
      </c>
      <c r="H131" s="9" t="str">
        <f t="shared" si="27"/>
        <v>ER22-2986-000</v>
      </c>
      <c r="I131" s="9" t="str">
        <f t="shared" si="27"/>
        <v>ER22-2986-000</v>
      </c>
      <c r="J131" s="9" t="str">
        <f t="shared" si="27"/>
        <v>ER22-2986-000</v>
      </c>
      <c r="K131" s="32">
        <v>6828.5396988376588</v>
      </c>
      <c r="L131" s="32">
        <v>6802.2858259906052</v>
      </c>
      <c r="M131" s="33">
        <f t="shared" si="28"/>
        <v>6802.2858259906052</v>
      </c>
      <c r="N131" s="33">
        <f t="shared" si="28"/>
        <v>6802.2858259906052</v>
      </c>
      <c r="O131" s="32">
        <v>41539.800000000003</v>
      </c>
      <c r="P131" s="32">
        <f>O131</f>
        <v>41539.800000000003</v>
      </c>
      <c r="Q131" s="32">
        <f t="shared" si="17"/>
        <v>41539.800000000003</v>
      </c>
      <c r="R131" s="32">
        <f t="shared" si="17"/>
        <v>41539.800000000003</v>
      </c>
      <c r="S131" s="32">
        <f t="shared" si="17"/>
        <v>41539.800000000003</v>
      </c>
      <c r="T131" s="76" t="s">
        <v>257</v>
      </c>
      <c r="U131" s="76" t="str">
        <f>IF(RIGHT(A131,1)="*","Y","N")</f>
        <v>N</v>
      </c>
    </row>
    <row r="132" spans="1:21" x14ac:dyDescent="0.25">
      <c r="A132" s="76" t="s">
        <v>261</v>
      </c>
      <c r="B132" s="76" t="s">
        <v>259</v>
      </c>
      <c r="C132" s="76" t="str">
        <f>B132</f>
        <v>ER21-2980-000</v>
      </c>
      <c r="D132" s="9" t="str">
        <f t="shared" si="23"/>
        <v>ER21-2980-000</v>
      </c>
      <c r="E132" s="9" t="str">
        <f t="shared" si="23"/>
        <v>ER21-2980-000</v>
      </c>
      <c r="F132" s="76" t="s">
        <v>252</v>
      </c>
      <c r="G132" s="76" t="str">
        <f>F132</f>
        <v>ER22-2986-000</v>
      </c>
      <c r="H132" s="9" t="str">
        <f t="shared" si="27"/>
        <v>ER22-2986-000</v>
      </c>
      <c r="I132" s="9" t="str">
        <f t="shared" si="27"/>
        <v>ER22-2986-000</v>
      </c>
      <c r="J132" s="9" t="str">
        <f t="shared" si="27"/>
        <v>ER22-2986-000</v>
      </c>
      <c r="K132" s="32">
        <v>0</v>
      </c>
      <c r="L132" s="32">
        <f t="shared" ref="L132" si="29">K132</f>
        <v>0</v>
      </c>
      <c r="M132" s="33">
        <f t="shared" si="28"/>
        <v>0</v>
      </c>
      <c r="N132" s="33">
        <f t="shared" si="28"/>
        <v>0</v>
      </c>
      <c r="O132" s="32">
        <v>0</v>
      </c>
      <c r="P132" s="32">
        <f t="shared" ref="P132" si="30">O132</f>
        <v>0</v>
      </c>
      <c r="Q132" s="32">
        <f t="shared" si="17"/>
        <v>0</v>
      </c>
      <c r="R132" s="32">
        <f t="shared" si="17"/>
        <v>0</v>
      </c>
      <c r="S132" s="32">
        <f t="shared" si="17"/>
        <v>0</v>
      </c>
      <c r="T132" s="76" t="s">
        <v>257</v>
      </c>
      <c r="U132" s="76" t="str">
        <f>IF(RIGHT(A132,1)="*","Y","N")</f>
        <v>N</v>
      </c>
    </row>
    <row r="133" spans="1:21" x14ac:dyDescent="0.25">
      <c r="A133" s="23" t="s">
        <v>262</v>
      </c>
      <c r="D133" s="9"/>
      <c r="K133" s="39">
        <f t="shared" ref="K133:S133" si="31">SUM(K128:K132)</f>
        <v>2706338.9078807058</v>
      </c>
      <c r="L133" s="36">
        <f t="shared" si="31"/>
        <v>2948943.0614640121</v>
      </c>
      <c r="M133" s="36">
        <f t="shared" si="31"/>
        <v>2948943.0614640121</v>
      </c>
      <c r="N133" s="36">
        <f t="shared" si="31"/>
        <v>2948943.0614640121</v>
      </c>
      <c r="O133" s="39">
        <f t="shared" si="31"/>
        <v>3106037.7087940578</v>
      </c>
      <c r="P133" s="36">
        <f t="shared" si="31"/>
        <v>3272495.544676492</v>
      </c>
      <c r="Q133" s="36">
        <f t="shared" si="31"/>
        <v>3272495.544676492</v>
      </c>
      <c r="R133" s="36">
        <f t="shared" si="31"/>
        <v>3272495.544676492</v>
      </c>
      <c r="S133" s="36">
        <f t="shared" si="31"/>
        <v>3272495.544676492</v>
      </c>
    </row>
    <row r="134" spans="1:21" x14ac:dyDescent="0.25">
      <c r="D134" s="9"/>
      <c r="K134" s="31"/>
      <c r="L134" s="33"/>
      <c r="M134" s="33"/>
      <c r="N134" s="31"/>
      <c r="O134" s="31"/>
      <c r="P134" s="33"/>
      <c r="Q134" s="32"/>
      <c r="R134" s="32"/>
      <c r="S134" s="32"/>
    </row>
    <row r="135" spans="1:21" ht="15.75" thickBot="1" x14ac:dyDescent="0.3">
      <c r="A135" s="23" t="s">
        <v>263</v>
      </c>
      <c r="D135" s="9"/>
      <c r="K135" s="40">
        <f t="shared" ref="K135:S135" si="32">K73+K125+K133</f>
        <v>15754775.728784401</v>
      </c>
      <c r="L135" s="41">
        <f t="shared" si="32"/>
        <v>14839818.914422266</v>
      </c>
      <c r="M135" s="41">
        <f t="shared" si="32"/>
        <v>15105926.487811347</v>
      </c>
      <c r="N135" s="40">
        <f t="shared" si="32"/>
        <v>15105926.487811347</v>
      </c>
      <c r="O135" s="40">
        <f t="shared" si="32"/>
        <v>15619059.689838821</v>
      </c>
      <c r="P135" s="41">
        <f t="shared" si="32"/>
        <v>16591934.385485906</v>
      </c>
      <c r="Q135" s="41">
        <f t="shared" si="32"/>
        <v>16187410.008912498</v>
      </c>
      <c r="R135" s="41">
        <f t="shared" si="32"/>
        <v>17396511.821657501</v>
      </c>
      <c r="S135" s="41">
        <f t="shared" si="32"/>
        <v>17759989.301309381</v>
      </c>
      <c r="T135" s="38"/>
    </row>
    <row r="136" spans="1:21" ht="15.75" thickTop="1" x14ac:dyDescent="0.25">
      <c r="K136" s="31">
        <v>15754775.728784397</v>
      </c>
      <c r="L136" s="32">
        <v>14839818.714197448</v>
      </c>
      <c r="M136" s="33">
        <v>15105926.287586529</v>
      </c>
      <c r="N136" s="33">
        <v>15105926.287586529</v>
      </c>
      <c r="O136" s="31">
        <v>15619060.132071162</v>
      </c>
      <c r="P136" s="32">
        <v>16591934.827718249</v>
      </c>
      <c r="Q136" s="32">
        <v>16187410.451144839</v>
      </c>
      <c r="R136" s="32">
        <v>17396512.263889838</v>
      </c>
      <c r="S136" s="32">
        <v>17759989.743541721</v>
      </c>
    </row>
    <row r="137" spans="1:21" x14ac:dyDescent="0.25">
      <c r="K137" s="31">
        <f t="shared" ref="K137" si="33">K135-K136</f>
        <v>0</v>
      </c>
      <c r="L137" s="33">
        <f>L135-L136</f>
        <v>0.20022481866180897</v>
      </c>
      <c r="M137" s="33">
        <f>M135-M136</f>
        <v>0.20022481866180897</v>
      </c>
      <c r="N137" s="31">
        <f t="shared" ref="N137:S137" si="34">N135-N136</f>
        <v>0.20022481866180897</v>
      </c>
      <c r="O137" s="31">
        <f t="shared" si="34"/>
        <v>-0.44223234057426453</v>
      </c>
      <c r="P137" s="31">
        <f t="shared" si="34"/>
        <v>-0.44223234243690968</v>
      </c>
      <c r="Q137" s="31">
        <f t="shared" si="34"/>
        <v>-0.44223234057426453</v>
      </c>
      <c r="R137" s="31">
        <f t="shared" si="34"/>
        <v>-0.44223233684897423</v>
      </c>
      <c r="S137" s="31">
        <f t="shared" si="34"/>
        <v>-0.44223234057426453</v>
      </c>
    </row>
    <row r="138" spans="1:21" x14ac:dyDescent="0.25">
      <c r="K138" s="42"/>
      <c r="L138" s="43"/>
      <c r="O138" s="43"/>
      <c r="S138" s="32"/>
    </row>
    <row r="139" spans="1:21" x14ac:dyDescent="0.25">
      <c r="S139" s="32"/>
    </row>
    <row r="140" spans="1:21" x14ac:dyDescent="0.25">
      <c r="O140" s="33"/>
      <c r="P140" s="31"/>
      <c r="Q140" s="31"/>
      <c r="R140" s="31"/>
      <c r="S140" s="32"/>
    </row>
    <row r="141" spans="1:21" x14ac:dyDescent="0.25">
      <c r="A141" s="76" t="s">
        <v>264</v>
      </c>
      <c r="S141" s="32"/>
    </row>
    <row r="142" spans="1:21" x14ac:dyDescent="0.25">
      <c r="A142" s="76" t="s">
        <v>265</v>
      </c>
      <c r="S142" s="32"/>
    </row>
    <row r="143" spans="1:21" x14ac:dyDescent="0.25">
      <c r="A143" s="76" t="s">
        <v>266</v>
      </c>
      <c r="S143" s="32"/>
    </row>
    <row r="144" spans="1:21" x14ac:dyDescent="0.25">
      <c r="A144" s="76" t="s">
        <v>267</v>
      </c>
      <c r="S144" s="32"/>
    </row>
    <row r="145" spans="1:19" x14ac:dyDescent="0.25">
      <c r="A145" s="76" t="s">
        <v>268</v>
      </c>
      <c r="S145" s="32"/>
    </row>
    <row r="146" spans="1:19" x14ac:dyDescent="0.25">
      <c r="A146" s="76" t="s">
        <v>269</v>
      </c>
    </row>
    <row r="147" spans="1:19" x14ac:dyDescent="0.25">
      <c r="A147" s="76" t="s">
        <v>270</v>
      </c>
    </row>
    <row r="148" spans="1:19" x14ac:dyDescent="0.25">
      <c r="A148" s="76" t="s">
        <v>271</v>
      </c>
    </row>
    <row r="149" spans="1:19" x14ac:dyDescent="0.25">
      <c r="A149" s="76" t="s">
        <v>272</v>
      </c>
    </row>
    <row r="150" spans="1:19" x14ac:dyDescent="0.25">
      <c r="A150" s="76" t="s">
        <v>340</v>
      </c>
    </row>
  </sheetData>
  <mergeCells count="2">
    <mergeCell ref="B7:J7"/>
    <mergeCell ref="K7:S7"/>
  </mergeCells>
  <pageMargins left="0.7" right="0.7" top="0.75" bottom="0.75" header="0.3" footer="0.3"/>
  <pageSetup paperSize="5" scale="28" orientation="landscape" r:id="rId1"/>
  <headerFooter>
    <oddFooter>&amp;C&amp;1#&amp;"Calibri"&amp;10&amp;K000000Internal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9F3C0-F79F-4635-B1A6-C837C6B0A638}">
  <sheetPr>
    <pageSetUpPr autoPageBreaks="0"/>
  </sheetPr>
  <dimension ref="A2:W173"/>
  <sheetViews>
    <sheetView zoomScale="70" zoomScaleNormal="70" workbookViewId="0">
      <selection activeCell="A3" sqref="A3"/>
    </sheetView>
  </sheetViews>
  <sheetFormatPr defaultColWidth="9.140625" defaultRowHeight="15" x14ac:dyDescent="0.25"/>
  <cols>
    <col min="1" max="1" width="51.42578125" style="76" customWidth="1"/>
    <col min="2" max="2" width="24.42578125" style="76" bestFit="1" customWidth="1"/>
    <col min="3" max="3" width="69.42578125" style="76" bestFit="1" customWidth="1"/>
    <col min="4" max="4" width="14.85546875" style="22" customWidth="1"/>
    <col min="5" max="5" width="23" style="76" customWidth="1"/>
    <col min="6" max="6" width="15.7109375" style="76" customWidth="1"/>
    <col min="7" max="7" width="15.7109375" style="76" bestFit="1" customWidth="1"/>
    <col min="8" max="9" width="15.42578125" style="76" bestFit="1" customWidth="1"/>
    <col min="10" max="10" width="15.42578125" style="38" customWidth="1"/>
    <col min="11" max="11" width="15" style="76" bestFit="1" customWidth="1"/>
    <col min="12" max="12" width="13.85546875" style="76" customWidth="1"/>
    <col min="13" max="13" width="13.7109375" style="76" bestFit="1" customWidth="1"/>
    <col min="14" max="14" width="13" style="76" bestFit="1" customWidth="1"/>
    <col min="15" max="15" width="10.42578125" style="76" customWidth="1"/>
    <col min="16" max="16" width="9.140625" style="76"/>
    <col min="17" max="17" width="22.140625" style="76" bestFit="1" customWidth="1"/>
    <col min="18" max="18" width="17.28515625" style="76" customWidth="1"/>
    <col min="19" max="19" width="18.85546875" style="76" bestFit="1" customWidth="1"/>
    <col min="20" max="20" width="14.7109375" style="76" customWidth="1"/>
    <col min="21" max="21" width="13.85546875" style="76" customWidth="1"/>
    <col min="22" max="22" width="13.7109375" style="76" customWidth="1"/>
    <col min="23" max="23" width="31.85546875" style="76" customWidth="1"/>
    <col min="24" max="24" width="15.42578125" style="76" customWidth="1"/>
    <col min="25" max="16384" width="9.140625" style="76"/>
  </cols>
  <sheetData>
    <row r="2" spans="1:23" x14ac:dyDescent="0.25">
      <c r="A2" s="76" t="str">
        <f>'Authorized Rev Req'!A2</f>
        <v>Annual Period 2023</v>
      </c>
      <c r="B2" s="20"/>
    </row>
    <row r="3" spans="1:23" x14ac:dyDescent="0.25">
      <c r="A3" s="76" t="str">
        <f>'Authorized Rev Req'!A3</f>
        <v>Reporting Date: December 1, 2023</v>
      </c>
      <c r="B3" s="20"/>
    </row>
    <row r="4" spans="1:23" x14ac:dyDescent="0.25">
      <c r="B4" s="20"/>
      <c r="C4" s="9"/>
    </row>
    <row r="5" spans="1:23" x14ac:dyDescent="0.25">
      <c r="A5" s="23" t="s">
        <v>273</v>
      </c>
      <c r="B5" s="44">
        <f>'Authorized Rev Req'!S135</f>
        <v>17759989.301309381</v>
      </c>
      <c r="F5" s="28"/>
    </row>
    <row r="6" spans="1:23" x14ac:dyDescent="0.25">
      <c r="A6" s="23" t="s">
        <v>274</v>
      </c>
      <c r="B6" s="44" t="str">
        <f>'Authorized Rev Req'!S5</f>
        <v>September 1</v>
      </c>
      <c r="F6" s="28"/>
    </row>
    <row r="7" spans="1:23" ht="32.25" customHeight="1" x14ac:dyDescent="0.25">
      <c r="A7" s="92" t="s">
        <v>275</v>
      </c>
      <c r="B7" s="92"/>
      <c r="C7" s="92"/>
      <c r="D7" s="92"/>
      <c r="E7" s="92"/>
      <c r="F7" s="92"/>
      <c r="G7" s="92"/>
      <c r="H7" s="92"/>
      <c r="I7" s="92"/>
      <c r="J7" s="92"/>
    </row>
    <row r="8" spans="1:23" ht="71.25" customHeight="1" x14ac:dyDescent="0.25">
      <c r="A8" s="45" t="s">
        <v>44</v>
      </c>
      <c r="B8" s="45" t="s">
        <v>276</v>
      </c>
      <c r="C8" s="46" t="s">
        <v>45</v>
      </c>
      <c r="D8" s="47" t="s">
        <v>277</v>
      </c>
      <c r="E8" s="46" t="s">
        <v>47</v>
      </c>
      <c r="F8" s="93"/>
      <c r="G8" s="93"/>
      <c r="H8" s="93"/>
      <c r="I8" s="93"/>
      <c r="J8" s="46" t="s">
        <v>278</v>
      </c>
      <c r="Q8" s="48" t="s">
        <v>279</v>
      </c>
      <c r="R8" s="48"/>
    </row>
    <row r="9" spans="1:23" x14ac:dyDescent="0.25">
      <c r="A9" s="23" t="s">
        <v>49</v>
      </c>
      <c r="F9" s="76">
        <v>2023</v>
      </c>
      <c r="G9" s="76">
        <v>2024</v>
      </c>
      <c r="H9" s="76">
        <v>2025</v>
      </c>
      <c r="I9" s="76">
        <v>2026</v>
      </c>
      <c r="R9" s="26">
        <f>F9</f>
        <v>2023</v>
      </c>
      <c r="S9" s="26">
        <f t="shared" ref="S9:U9" si="0">G9</f>
        <v>2024</v>
      </c>
      <c r="T9" s="26">
        <f t="shared" si="0"/>
        <v>2025</v>
      </c>
      <c r="U9" s="26">
        <f t="shared" si="0"/>
        <v>2026</v>
      </c>
    </row>
    <row r="10" spans="1:23" x14ac:dyDescent="0.25">
      <c r="A10" s="76" t="s">
        <v>50</v>
      </c>
      <c r="C10" s="49" t="s">
        <v>341</v>
      </c>
      <c r="D10" s="49">
        <f>'Authorized Rev Req'!R9</f>
        <v>4813601.9420430874</v>
      </c>
      <c r="E10" s="76" t="s">
        <v>53</v>
      </c>
      <c r="F10" s="10">
        <f>D10</f>
        <v>4813601.9420430874</v>
      </c>
      <c r="G10" s="10">
        <v>6857767.9897638652</v>
      </c>
      <c r="H10" s="10">
        <v>7392267.9616893362</v>
      </c>
      <c r="I10" s="10">
        <v>7970236.0787227638</v>
      </c>
      <c r="J10" s="38" t="s">
        <v>280</v>
      </c>
      <c r="K10" s="50"/>
      <c r="Q10" s="76" t="s">
        <v>72</v>
      </c>
      <c r="R10" s="10">
        <f>SUMIF($E$10:$E$117,$Q10,F$10:F$117)</f>
        <v>4548529.9373542331</v>
      </c>
      <c r="S10" s="10">
        <f>SUMIF($E$10:$E$117,$Q10,G$10:G$117)</f>
        <v>4056804.2578967633</v>
      </c>
      <c r="T10" s="10">
        <f>SUMIF($E$10:$E$117,$Q10,H$10:H$117)</f>
        <v>4015010.6731874496</v>
      </c>
      <c r="U10" s="10">
        <f>SUMIF($E$10:$E$117,$Q10,I$10:I$117)</f>
        <v>4015010.6731874496</v>
      </c>
      <c r="W10" s="10"/>
    </row>
    <row r="11" spans="1:23" x14ac:dyDescent="0.25">
      <c r="A11" s="76" t="s">
        <v>54</v>
      </c>
      <c r="C11" s="49" t="s">
        <v>341</v>
      </c>
      <c r="D11" s="49">
        <f>'Authorized Rev Req'!R10</f>
        <v>473620.75358106912</v>
      </c>
      <c r="E11" s="76" t="s">
        <v>55</v>
      </c>
      <c r="F11" s="10">
        <f>D11</f>
        <v>473620.75358106912</v>
      </c>
      <c r="G11" s="10">
        <f t="shared" ref="G11:I11" si="1">F11</f>
        <v>473620.75358106912</v>
      </c>
      <c r="H11" s="10">
        <f t="shared" si="1"/>
        <v>473620.75358106912</v>
      </c>
      <c r="I11" s="10">
        <f t="shared" si="1"/>
        <v>473620.75358106912</v>
      </c>
      <c r="J11" s="38" t="s">
        <v>280</v>
      </c>
      <c r="K11" s="50"/>
      <c r="R11" s="10"/>
      <c r="S11" s="10"/>
      <c r="T11" s="10"/>
      <c r="U11" s="10"/>
      <c r="W11" s="10"/>
    </row>
    <row r="12" spans="1:23" x14ac:dyDescent="0.25">
      <c r="A12" s="76" t="s">
        <v>50</v>
      </c>
      <c r="C12" s="49" t="s">
        <v>341</v>
      </c>
      <c r="D12" s="49">
        <f>'Authorized Rev Req'!R14</f>
        <v>2286604.1989959814</v>
      </c>
      <c r="E12" s="76" t="s">
        <v>61</v>
      </c>
      <c r="F12" s="10">
        <f t="shared" ref="F12" si="2">D12</f>
        <v>2286604.1989959814</v>
      </c>
      <c r="G12" s="10">
        <v>2262762.9415572528</v>
      </c>
      <c r="H12" s="10">
        <v>1848595.0987140844</v>
      </c>
      <c r="I12" s="10">
        <v>1205677.1825411695</v>
      </c>
      <c r="J12" s="38" t="s">
        <v>280</v>
      </c>
      <c r="K12" s="50"/>
      <c r="Q12" s="13" t="s">
        <v>85</v>
      </c>
      <c r="R12" s="10">
        <f t="shared" ref="R12:U24" si="3">SUMIF($E$10:$E$117,$Q12,F$10:F$117)</f>
        <v>206716.73071733187</v>
      </c>
      <c r="S12" s="10">
        <f t="shared" si="3"/>
        <v>188334.66086824812</v>
      </c>
      <c r="T12" s="10">
        <f t="shared" si="3"/>
        <v>188334.66086824812</v>
      </c>
      <c r="U12" s="10">
        <f t="shared" si="3"/>
        <v>188334.66086824812</v>
      </c>
    </row>
    <row r="13" spans="1:23" x14ac:dyDescent="0.25">
      <c r="A13" s="76" t="s">
        <v>342</v>
      </c>
      <c r="C13" s="49" t="s">
        <v>343</v>
      </c>
      <c r="D13" s="49">
        <v>0</v>
      </c>
      <c r="E13" s="76" t="s">
        <v>53</v>
      </c>
      <c r="G13" s="38">
        <v>871518.41196805099</v>
      </c>
      <c r="H13" s="38">
        <f>G13</f>
        <v>871518.41196805099</v>
      </c>
      <c r="J13" s="38" t="s">
        <v>281</v>
      </c>
      <c r="K13" s="50"/>
      <c r="Q13" s="76" t="s">
        <v>53</v>
      </c>
      <c r="R13" s="10">
        <f t="shared" si="3"/>
        <v>6334285.4319363991</v>
      </c>
      <c r="S13" s="10">
        <f t="shared" si="3"/>
        <v>9249412.0627175607</v>
      </c>
      <c r="T13" s="10">
        <f t="shared" si="3"/>
        <v>8612282.7895304002</v>
      </c>
      <c r="U13" s="10">
        <f t="shared" si="3"/>
        <v>8107637.1062232824</v>
      </c>
    </row>
    <row r="14" spans="1:23" x14ac:dyDescent="0.25">
      <c r="A14" s="76" t="s">
        <v>342</v>
      </c>
      <c r="C14" s="49" t="s">
        <v>343</v>
      </c>
      <c r="D14" s="49">
        <v>0</v>
      </c>
      <c r="E14" s="76" t="s">
        <v>61</v>
      </c>
      <c r="G14" s="38">
        <v>17624.475285040447</v>
      </c>
      <c r="H14" s="38">
        <f>G14</f>
        <v>17624.475285040447</v>
      </c>
      <c r="J14" s="38" t="s">
        <v>281</v>
      </c>
      <c r="K14" s="50"/>
      <c r="Q14" s="76" t="s">
        <v>160</v>
      </c>
      <c r="R14" s="10">
        <f t="shared" si="3"/>
        <v>-490991.29997716483</v>
      </c>
      <c r="S14" s="10">
        <f t="shared" si="3"/>
        <v>-490991.29997716483</v>
      </c>
      <c r="T14" s="10">
        <f t="shared" si="3"/>
        <v>-490991.29997716483</v>
      </c>
      <c r="U14" s="10">
        <f t="shared" si="3"/>
        <v>-490991.29997716483</v>
      </c>
    </row>
    <row r="15" spans="1:23" x14ac:dyDescent="0.25">
      <c r="A15" s="76" t="s">
        <v>59</v>
      </c>
      <c r="C15" s="49" t="str">
        <f>'Authorized Rev Req'!I13</f>
        <v>D.23-01-005</v>
      </c>
      <c r="D15" s="49">
        <f>'Authorized Rev Req'!R13</f>
        <v>404324.39999999997</v>
      </c>
      <c r="E15" s="76" t="s">
        <v>53</v>
      </c>
      <c r="F15" s="10">
        <f>D15</f>
        <v>404324.39999999997</v>
      </c>
      <c r="G15" s="28">
        <v>406033.87481812201</v>
      </c>
      <c r="H15" s="28">
        <v>203863.22908532619</v>
      </c>
      <c r="I15" s="28">
        <v>1696.5257383100688</v>
      </c>
      <c r="J15" s="38" t="s">
        <v>281</v>
      </c>
      <c r="K15" s="50"/>
      <c r="Q15" s="76" t="s">
        <v>81</v>
      </c>
      <c r="R15" s="10">
        <f t="shared" si="3"/>
        <v>23201.346266335462</v>
      </c>
      <c r="S15" s="10">
        <f t="shared" si="3"/>
        <v>27165.214316312926</v>
      </c>
      <c r="T15" s="10">
        <f t="shared" si="3"/>
        <v>27165.214316312926</v>
      </c>
      <c r="U15" s="10">
        <f t="shared" si="3"/>
        <v>27165.214316312926</v>
      </c>
    </row>
    <row r="16" spans="1:23" x14ac:dyDescent="0.25">
      <c r="A16" s="76" t="s">
        <v>62</v>
      </c>
      <c r="C16" s="49" t="str">
        <f>'Authorized Rev Req'!I16</f>
        <v>AL 6492-E-B</v>
      </c>
      <c r="D16" s="49">
        <f>'Authorized Rev Req'!R16</f>
        <v>54524.929300000003</v>
      </c>
      <c r="E16" s="76" t="s">
        <v>53</v>
      </c>
      <c r="F16" s="10">
        <f t="shared" ref="F16:F30" si="4">D16</f>
        <v>54524.929300000003</v>
      </c>
      <c r="G16" s="10">
        <f t="shared" ref="G16:I26" si="5">F16</f>
        <v>54524.929300000003</v>
      </c>
      <c r="H16" s="10">
        <f t="shared" si="5"/>
        <v>54524.929300000003</v>
      </c>
      <c r="I16" s="10">
        <f t="shared" si="5"/>
        <v>54524.929300000003</v>
      </c>
      <c r="J16" s="38" t="s">
        <v>280</v>
      </c>
      <c r="K16" s="50"/>
      <c r="Q16" s="76" t="s">
        <v>68</v>
      </c>
      <c r="R16" s="10">
        <f t="shared" si="3"/>
        <v>111448.8260379025</v>
      </c>
      <c r="S16" s="10">
        <f t="shared" si="3"/>
        <v>-213232.488985</v>
      </c>
      <c r="T16" s="10">
        <f t="shared" si="3"/>
        <v>11767.511015</v>
      </c>
      <c r="U16" s="10">
        <f t="shared" si="3"/>
        <v>0</v>
      </c>
    </row>
    <row r="17" spans="1:22" x14ac:dyDescent="0.25">
      <c r="A17" s="76" t="s">
        <v>62</v>
      </c>
      <c r="C17" s="49" t="str">
        <f>'Authorized Rev Req'!I18</f>
        <v>AL 6492-E-B</v>
      </c>
      <c r="D17" s="49">
        <f>'Authorized Rev Req'!R18</f>
        <v>35519.599200000004</v>
      </c>
      <c r="E17" s="76" t="s">
        <v>61</v>
      </c>
      <c r="F17" s="10">
        <f t="shared" si="4"/>
        <v>35519.599200000004</v>
      </c>
      <c r="G17" s="10">
        <f t="shared" si="5"/>
        <v>35519.599200000004</v>
      </c>
      <c r="H17" s="10">
        <f t="shared" si="5"/>
        <v>35519.599200000004</v>
      </c>
      <c r="I17" s="10">
        <f t="shared" si="5"/>
        <v>35519.599200000004</v>
      </c>
      <c r="J17" s="38" t="s">
        <v>280</v>
      </c>
      <c r="K17" s="50"/>
      <c r="Q17" s="76" t="s">
        <v>140</v>
      </c>
      <c r="R17" s="10">
        <f t="shared" si="3"/>
        <v>822207.17049729195</v>
      </c>
      <c r="S17" s="10">
        <f t="shared" si="3"/>
        <v>721782.54023608332</v>
      </c>
      <c r="T17" s="10">
        <f t="shared" si="3"/>
        <v>496622.99237248598</v>
      </c>
      <c r="U17" s="10">
        <f t="shared" si="3"/>
        <v>477810.92078248598</v>
      </c>
    </row>
    <row r="18" spans="1:22" x14ac:dyDescent="0.25">
      <c r="A18" s="9" t="s">
        <v>66</v>
      </c>
      <c r="C18" s="49" t="str">
        <f>'Authorized Rev Req'!I19</f>
        <v>D. 17-05-013</v>
      </c>
      <c r="D18" s="49">
        <f>'Authorized Rev Req'!R19</f>
        <v>-5740.0000000000009</v>
      </c>
      <c r="E18" s="76" t="s">
        <v>68</v>
      </c>
      <c r="F18" s="10">
        <f t="shared" si="4"/>
        <v>-5740.0000000000009</v>
      </c>
      <c r="G18" s="10">
        <v>0</v>
      </c>
      <c r="H18" s="10">
        <v>0</v>
      </c>
      <c r="I18" s="10">
        <v>0</v>
      </c>
      <c r="J18" s="38" t="s">
        <v>280</v>
      </c>
      <c r="K18" s="50"/>
      <c r="Q18" s="76" t="s">
        <v>112</v>
      </c>
      <c r="R18" s="10">
        <f t="shared" si="3"/>
        <v>378335.58635205327</v>
      </c>
      <c r="S18" s="10">
        <f t="shared" si="3"/>
        <v>392919.74731796095</v>
      </c>
      <c r="T18" s="10">
        <f t="shared" si="3"/>
        <v>392919.74731796095</v>
      </c>
      <c r="U18" s="10">
        <f t="shared" si="3"/>
        <v>392919.74731796095</v>
      </c>
    </row>
    <row r="19" spans="1:22" x14ac:dyDescent="0.25">
      <c r="A19" s="9" t="s">
        <v>66</v>
      </c>
      <c r="C19" s="49" t="str">
        <f>'Authorized Rev Req'!I20</f>
        <v>D. 17-05-013</v>
      </c>
      <c r="D19" s="49">
        <f>'Authorized Rev Req'!R20</f>
        <v>-14760</v>
      </c>
      <c r="E19" s="76" t="s">
        <v>61</v>
      </c>
      <c r="F19" s="10">
        <f t="shared" si="4"/>
        <v>-14760</v>
      </c>
      <c r="G19" s="10">
        <v>-1828</v>
      </c>
      <c r="H19" s="10">
        <f t="shared" si="5"/>
        <v>-1828</v>
      </c>
      <c r="I19" s="10">
        <f t="shared" si="5"/>
        <v>-1828</v>
      </c>
      <c r="J19" s="38" t="s">
        <v>280</v>
      </c>
      <c r="K19" s="50"/>
      <c r="Q19" s="13" t="s">
        <v>79</v>
      </c>
      <c r="R19" s="10">
        <f t="shared" si="3"/>
        <v>-56973.321812328577</v>
      </c>
      <c r="S19" s="10">
        <f t="shared" si="3"/>
        <v>-2776.0812873163877</v>
      </c>
      <c r="T19" s="10">
        <f t="shared" si="3"/>
        <v>0</v>
      </c>
      <c r="U19" s="10">
        <f t="shared" si="3"/>
        <v>0</v>
      </c>
    </row>
    <row r="20" spans="1:22" x14ac:dyDescent="0.25">
      <c r="A20" s="76" t="s">
        <v>344</v>
      </c>
      <c r="C20" s="49" t="str">
        <f>'Authorized Rev Req'!I21</f>
        <v>D.22-12-044</v>
      </c>
      <c r="D20" s="49">
        <f>'Authorized Rev Req'!R21</f>
        <v>4012293.0886706826</v>
      </c>
      <c r="E20" s="76" t="s">
        <v>72</v>
      </c>
      <c r="F20" s="10">
        <f t="shared" si="4"/>
        <v>4012293.0886706826</v>
      </c>
      <c r="G20" s="10">
        <f t="shared" si="5"/>
        <v>4012293.0886706826</v>
      </c>
      <c r="H20" s="10">
        <f t="shared" si="5"/>
        <v>4012293.0886706826</v>
      </c>
      <c r="I20" s="10">
        <f t="shared" si="5"/>
        <v>4012293.0886706826</v>
      </c>
      <c r="J20" s="38" t="s">
        <v>280</v>
      </c>
      <c r="K20" s="50"/>
      <c r="Q20" s="76" t="s">
        <v>253</v>
      </c>
      <c r="R20" s="10">
        <f t="shared" si="3"/>
        <v>3183965.255121164</v>
      </c>
      <c r="S20" s="10">
        <f t="shared" si="3"/>
        <v>3183965.255121164</v>
      </c>
      <c r="T20" s="10">
        <f t="shared" si="3"/>
        <v>3183965.255121164</v>
      </c>
      <c r="U20" s="10">
        <f t="shared" si="3"/>
        <v>3183965.255121164</v>
      </c>
    </row>
    <row r="21" spans="1:22" x14ac:dyDescent="0.25">
      <c r="A21" s="76" t="s">
        <v>344</v>
      </c>
      <c r="C21" s="49" t="str">
        <f>'Authorized Rev Req'!I22</f>
        <v>D.22-12-044</v>
      </c>
      <c r="D21" s="49">
        <f>'Authorized Rev Req'!R22</f>
        <v>-2229130.6403101501</v>
      </c>
      <c r="E21" s="76" t="s">
        <v>61</v>
      </c>
      <c r="F21" s="10">
        <f t="shared" si="4"/>
        <v>-2229130.6403101501</v>
      </c>
      <c r="G21" s="10">
        <f t="shared" si="5"/>
        <v>-2229130.6403101501</v>
      </c>
      <c r="H21" s="10">
        <f t="shared" si="5"/>
        <v>-2229130.6403101501</v>
      </c>
      <c r="I21" s="10">
        <f t="shared" si="5"/>
        <v>-2229130.6403101501</v>
      </c>
      <c r="J21" s="38" t="s">
        <v>280</v>
      </c>
      <c r="K21" s="50"/>
      <c r="Q21" s="76" t="s">
        <v>257</v>
      </c>
      <c r="R21" s="10">
        <f t="shared" si="3"/>
        <v>88530.289555328272</v>
      </c>
      <c r="S21" s="10">
        <f t="shared" si="3"/>
        <v>88530.289555328272</v>
      </c>
      <c r="T21" s="10">
        <f t="shared" si="3"/>
        <v>88530.289555328272</v>
      </c>
      <c r="U21" s="10">
        <f t="shared" si="3"/>
        <v>88530.289555328272</v>
      </c>
    </row>
    <row r="22" spans="1:22" x14ac:dyDescent="0.25">
      <c r="A22" s="76" t="s">
        <v>345</v>
      </c>
      <c r="C22" s="49" t="str">
        <f>'Authorized Rev Req'!I28</f>
        <v>D.22-12-044</v>
      </c>
      <c r="D22" s="49">
        <f>'Authorized Rev Req'!R28</f>
        <v>27165.214316312926</v>
      </c>
      <c r="E22" s="76" t="s">
        <v>81</v>
      </c>
      <c r="F22" s="10">
        <f t="shared" si="4"/>
        <v>27165.214316312926</v>
      </c>
      <c r="G22" s="10">
        <f t="shared" si="5"/>
        <v>27165.214316312926</v>
      </c>
      <c r="H22" s="10">
        <f t="shared" si="5"/>
        <v>27165.214316312926</v>
      </c>
      <c r="I22" s="10">
        <f t="shared" si="5"/>
        <v>27165.214316312926</v>
      </c>
      <c r="J22" s="38" t="s">
        <v>280</v>
      </c>
      <c r="K22" s="50"/>
      <c r="Q22" s="76" t="s">
        <v>61</v>
      </c>
      <c r="R22" s="10">
        <f t="shared" si="3"/>
        <v>158727.81278361095</v>
      </c>
      <c r="S22" s="10">
        <f t="shared" si="3"/>
        <v>218173.21114995237</v>
      </c>
      <c r="T22" s="10">
        <f t="shared" si="3"/>
        <v>-289936.3255402986</v>
      </c>
      <c r="U22" s="10">
        <f t="shared" si="3"/>
        <v>-1012585.2456271359</v>
      </c>
    </row>
    <row r="23" spans="1:22" x14ac:dyDescent="0.25">
      <c r="A23" s="76" t="s">
        <v>84</v>
      </c>
      <c r="C23" s="49" t="str">
        <f>'Authorized Rev Req'!I30</f>
        <v>D.22-12-044</v>
      </c>
      <c r="D23" s="49">
        <f>'Authorized Rev Req'!R30</f>
        <v>188334.66086824812</v>
      </c>
      <c r="E23" s="76" t="s">
        <v>85</v>
      </c>
      <c r="F23" s="10">
        <f t="shared" si="4"/>
        <v>188334.66086824812</v>
      </c>
      <c r="G23" s="10">
        <f t="shared" si="5"/>
        <v>188334.66086824812</v>
      </c>
      <c r="H23" s="10">
        <f t="shared" si="5"/>
        <v>188334.66086824812</v>
      </c>
      <c r="I23" s="10">
        <f t="shared" si="5"/>
        <v>188334.66086824812</v>
      </c>
      <c r="J23" s="38" t="s">
        <v>280</v>
      </c>
      <c r="K23" s="50"/>
      <c r="Q23" s="76" t="s">
        <v>133</v>
      </c>
      <c r="R23" s="10">
        <f t="shared" si="3"/>
        <v>148808.70483383685</v>
      </c>
      <c r="S23" s="10">
        <f t="shared" si="3"/>
        <v>148808.70483383685</v>
      </c>
      <c r="T23" s="10">
        <f t="shared" si="3"/>
        <v>148808.70483383685</v>
      </c>
      <c r="U23" s="10">
        <f t="shared" si="3"/>
        <v>148808.70483383685</v>
      </c>
    </row>
    <row r="24" spans="1:22" x14ac:dyDescent="0.25">
      <c r="A24" s="76" t="s">
        <v>102</v>
      </c>
      <c r="C24" s="49" t="str">
        <f>'Authorized Rev Req'!I40</f>
        <v>D.21-09-003</v>
      </c>
      <c r="D24" s="49">
        <f>'Authorized Rev Req'!R40</f>
        <v>112500</v>
      </c>
      <c r="E24" s="76" t="s">
        <v>68</v>
      </c>
      <c r="F24" s="10">
        <f t="shared" si="4"/>
        <v>112500</v>
      </c>
      <c r="G24" s="76">
        <v>0</v>
      </c>
      <c r="H24" s="10">
        <v>0</v>
      </c>
      <c r="I24" s="10">
        <v>0</v>
      </c>
      <c r="J24" s="38" t="s">
        <v>280</v>
      </c>
      <c r="K24" s="50"/>
      <c r="Q24" s="76" t="s">
        <v>55</v>
      </c>
      <c r="R24" s="51">
        <f t="shared" si="3"/>
        <v>2303196.8316433839</v>
      </c>
      <c r="S24" s="51">
        <f t="shared" si="3"/>
        <v>1199638.4375346235</v>
      </c>
      <c r="T24" s="51">
        <f t="shared" si="3"/>
        <v>470864.75358106912</v>
      </c>
      <c r="U24" s="51">
        <f t="shared" si="3"/>
        <v>470864.75358106912</v>
      </c>
    </row>
    <row r="25" spans="1:22" x14ac:dyDescent="0.25">
      <c r="A25" s="76" t="s">
        <v>100</v>
      </c>
      <c r="C25" s="49" t="str">
        <f>'Authorized Rev Req'!I38</f>
        <v>D.18-01-022</v>
      </c>
      <c r="D25" s="49">
        <f>'Authorized Rev Req'!R38</f>
        <v>11767.511015</v>
      </c>
      <c r="E25" s="76" t="s">
        <v>68</v>
      </c>
      <c r="F25" s="10">
        <f t="shared" si="4"/>
        <v>11767.511015</v>
      </c>
      <c r="G25" s="10">
        <f t="shared" si="5"/>
        <v>11767.511015</v>
      </c>
      <c r="H25" s="10">
        <f t="shared" si="5"/>
        <v>11767.511015</v>
      </c>
      <c r="I25" s="10"/>
      <c r="J25" s="38" t="s">
        <v>280</v>
      </c>
      <c r="K25" s="50"/>
      <c r="P25" s="12"/>
      <c r="Q25" s="76" t="s">
        <v>282</v>
      </c>
      <c r="R25" s="31">
        <f>SUM(R10:R24)</f>
        <v>17759989.301309377</v>
      </c>
      <c r="S25" s="31">
        <f>SUM(S10:S24)</f>
        <v>18768534.511298355</v>
      </c>
      <c r="T25" s="31">
        <f>SUM(T10:T24)</f>
        <v>16855344.966181792</v>
      </c>
      <c r="U25" s="31">
        <f>SUM(U10:U24)</f>
        <v>15597470.780182838</v>
      </c>
      <c r="V25" s="28"/>
    </row>
    <row r="26" spans="1:22" x14ac:dyDescent="0.25">
      <c r="A26" s="76" t="s">
        <v>100</v>
      </c>
      <c r="C26" s="49" t="str">
        <f>'Authorized Rev Req'!I39</f>
        <v>D.18-01-022</v>
      </c>
      <c r="D26" s="49">
        <f>'Authorized Rev Req'!R39</f>
        <v>53191.926780000002</v>
      </c>
      <c r="E26" s="76" t="s">
        <v>61</v>
      </c>
      <c r="F26" s="10">
        <f t="shared" si="4"/>
        <v>53191.926780000002</v>
      </c>
      <c r="G26" s="10">
        <f t="shared" si="5"/>
        <v>53191.926780000002</v>
      </c>
      <c r="H26" s="10">
        <f t="shared" si="5"/>
        <v>53191.926780000002</v>
      </c>
      <c r="I26" s="10"/>
      <c r="J26" s="38" t="s">
        <v>280</v>
      </c>
      <c r="K26" s="50"/>
    </row>
    <row r="27" spans="1:22" x14ac:dyDescent="0.25">
      <c r="A27" s="76" t="s">
        <v>92</v>
      </c>
      <c r="C27" s="49" t="str">
        <f>'Authorized Rev Req'!I34</f>
        <v>D.22-12-031</v>
      </c>
      <c r="D27" s="49">
        <f>'Authorized Rev Req'!R34</f>
        <v>-95934.182818202826</v>
      </c>
      <c r="E27" s="76" t="s">
        <v>53</v>
      </c>
      <c r="F27" s="28">
        <f t="shared" si="4"/>
        <v>-95934.182818202826</v>
      </c>
      <c r="G27" s="10">
        <v>0</v>
      </c>
      <c r="H27" s="10">
        <v>0</v>
      </c>
      <c r="I27" s="10">
        <v>0</v>
      </c>
      <c r="J27" s="38" t="s">
        <v>280</v>
      </c>
      <c r="K27" s="50"/>
      <c r="T27" s="28"/>
      <c r="U27" s="28"/>
    </row>
    <row r="28" spans="1:22" x14ac:dyDescent="0.25">
      <c r="A28" s="76" t="s">
        <v>92</v>
      </c>
      <c r="C28" s="49" t="str">
        <f>'Authorized Rev Req'!I35</f>
        <v>D.22-12-031</v>
      </c>
      <c r="D28" s="49">
        <f>'Authorized Rev Req'!R35</f>
        <v>-17976.236224631528</v>
      </c>
      <c r="E28" s="76" t="s">
        <v>61</v>
      </c>
      <c r="F28" s="28">
        <f t="shared" si="4"/>
        <v>-17976.236224631528</v>
      </c>
      <c r="G28" s="10">
        <v>0</v>
      </c>
      <c r="H28" s="10">
        <v>0</v>
      </c>
      <c r="I28" s="10">
        <v>0</v>
      </c>
      <c r="J28" s="38" t="s">
        <v>280</v>
      </c>
      <c r="K28" s="50"/>
      <c r="R28" s="10"/>
      <c r="S28" s="42"/>
      <c r="V28" s="28"/>
    </row>
    <row r="29" spans="1:22" x14ac:dyDescent="0.25">
      <c r="A29" s="76" t="s">
        <v>346</v>
      </c>
      <c r="C29" s="49" t="s">
        <v>347</v>
      </c>
      <c r="D29" s="49">
        <f>'Authorized Rev Req'!R44</f>
        <v>378335.58635205327</v>
      </c>
      <c r="E29" s="76" t="s">
        <v>112</v>
      </c>
      <c r="F29" s="28">
        <f t="shared" si="4"/>
        <v>378335.58635205327</v>
      </c>
      <c r="G29" s="10">
        <v>392919.74731796095</v>
      </c>
      <c r="H29" s="10">
        <f t="shared" ref="G29:I30" si="6">G29</f>
        <v>392919.74731796095</v>
      </c>
      <c r="I29" s="10">
        <f t="shared" si="6"/>
        <v>392919.74731796095</v>
      </c>
      <c r="J29" s="38" t="s">
        <v>280</v>
      </c>
      <c r="K29" s="50"/>
      <c r="S29" s="28"/>
    </row>
    <row r="30" spans="1:22" x14ac:dyDescent="0.25">
      <c r="A30" s="76" t="s">
        <v>115</v>
      </c>
      <c r="C30" s="49" t="str">
        <f>'Authorized Rev Req'!I46</f>
        <v>CPUC Code 6350-6354</v>
      </c>
      <c r="D30" s="49">
        <f>'Authorized Rev Req'!R46</f>
        <v>2717.5845167667985</v>
      </c>
      <c r="E30" s="76" t="s">
        <v>72</v>
      </c>
      <c r="F30" s="28">
        <f t="shared" si="4"/>
        <v>2717.5845167667985</v>
      </c>
      <c r="G30" s="10">
        <f t="shared" si="6"/>
        <v>2717.5845167667985</v>
      </c>
      <c r="H30" s="10">
        <f t="shared" si="6"/>
        <v>2717.5845167667985</v>
      </c>
      <c r="I30" s="10">
        <f t="shared" si="6"/>
        <v>2717.5845167667985</v>
      </c>
      <c r="J30" s="38" t="s">
        <v>280</v>
      </c>
      <c r="K30" s="50"/>
      <c r="S30" s="28"/>
      <c r="T30" s="28"/>
    </row>
    <row r="31" spans="1:22" x14ac:dyDescent="0.25">
      <c r="A31" s="76" t="s">
        <v>283</v>
      </c>
      <c r="C31" s="49" t="str">
        <f>'Authorized Rev Req'!I51</f>
        <v>D. 20-12-005, D.21-06-030, D.22-08-004</v>
      </c>
      <c r="D31" s="49">
        <f>'Authorized Rev Req'!R51</f>
        <v>423.70846385911574</v>
      </c>
      <c r="E31" s="76" t="s">
        <v>55</v>
      </c>
      <c r="F31" s="28">
        <f>D31</f>
        <v>423.70846385911574</v>
      </c>
      <c r="G31" s="10"/>
      <c r="H31" s="10"/>
      <c r="I31" s="10"/>
      <c r="J31" s="38" t="s">
        <v>280</v>
      </c>
      <c r="K31" s="50"/>
      <c r="S31" s="28"/>
      <c r="T31" s="28"/>
    </row>
    <row r="32" spans="1:22" hidden="1" x14ac:dyDescent="0.25">
      <c r="C32" s="49"/>
      <c r="D32" s="49"/>
      <c r="F32" s="28"/>
      <c r="G32" s="10"/>
      <c r="H32" s="10"/>
      <c r="I32" s="10"/>
      <c r="J32" s="38" t="s">
        <v>280</v>
      </c>
      <c r="K32" s="50"/>
      <c r="S32" s="28"/>
      <c r="T32" s="28"/>
    </row>
    <row r="33" spans="1:20" x14ac:dyDescent="0.25">
      <c r="A33" s="76" t="s">
        <v>284</v>
      </c>
      <c r="C33" s="49" t="str">
        <f>'Authorized Rev Req'!I49</f>
        <v>D. 20-12-005, AL 6661-E</v>
      </c>
      <c r="D33" s="49">
        <f>'Authorized Rev Req'!R49</f>
        <v>67866.093816424895</v>
      </c>
      <c r="E33" s="76" t="s">
        <v>53</v>
      </c>
      <c r="F33" s="28">
        <f>D33</f>
        <v>67866.093816424895</v>
      </c>
      <c r="G33" s="10"/>
      <c r="H33" s="10"/>
      <c r="I33" s="10"/>
      <c r="J33" s="38" t="s">
        <v>280</v>
      </c>
      <c r="K33" s="50"/>
      <c r="S33" s="28"/>
      <c r="T33" s="28"/>
    </row>
    <row r="34" spans="1:20" hidden="1" x14ac:dyDescent="0.25">
      <c r="C34" s="49"/>
      <c r="D34" s="49"/>
      <c r="F34" s="28"/>
      <c r="G34" s="10"/>
      <c r="H34" s="10"/>
      <c r="I34" s="10"/>
      <c r="J34" s="38" t="s">
        <v>280</v>
      </c>
      <c r="K34" s="50"/>
      <c r="S34" s="28"/>
      <c r="T34" s="28"/>
    </row>
    <row r="35" spans="1:20" x14ac:dyDescent="0.25">
      <c r="A35" s="76" t="s">
        <v>285</v>
      </c>
      <c r="C35" s="49" t="str">
        <f>'Authorized Rev Req'!I50</f>
        <v>D. 20-12-005, AL 6661-E</v>
      </c>
      <c r="D35" s="49">
        <f>'Authorized Rev Req'!R50</f>
        <v>70852.369709999999</v>
      </c>
      <c r="E35" s="76" t="s">
        <v>55</v>
      </c>
      <c r="F35" s="28">
        <f>D35</f>
        <v>70852.369709999999</v>
      </c>
      <c r="G35" s="28"/>
      <c r="H35" s="10"/>
      <c r="I35" s="10"/>
      <c r="J35" s="38" t="s">
        <v>280</v>
      </c>
      <c r="K35" s="50"/>
      <c r="S35" s="28"/>
      <c r="T35" s="28"/>
    </row>
    <row r="36" spans="1:20" x14ac:dyDescent="0.25">
      <c r="A36" s="76" t="s">
        <v>286</v>
      </c>
      <c r="C36" s="49" t="str">
        <f>'Authorized Rev Req'!I52</f>
        <v>AL 6513-E</v>
      </c>
      <c r="D36" s="49">
        <f>'Authorized Rev Req'!R52</f>
        <v>0</v>
      </c>
      <c r="E36" s="76" t="s">
        <v>53</v>
      </c>
      <c r="F36" s="28">
        <f t="shared" ref="F36:I57" si="7">D36</f>
        <v>0</v>
      </c>
      <c r="G36" s="10"/>
      <c r="H36" s="10"/>
      <c r="I36" s="10"/>
      <c r="J36" s="38" t="s">
        <v>280</v>
      </c>
      <c r="K36" s="50"/>
      <c r="S36" s="28"/>
      <c r="T36" s="28"/>
    </row>
    <row r="37" spans="1:20" x14ac:dyDescent="0.25">
      <c r="A37" s="76" t="s">
        <v>286</v>
      </c>
      <c r="C37" s="49" t="str">
        <f>'Authorized Rev Req'!I53</f>
        <v>AL 6513-E</v>
      </c>
      <c r="D37" s="49">
        <f>'Authorized Rev Req'!R53</f>
        <v>1898</v>
      </c>
      <c r="E37" s="76" t="s">
        <v>61</v>
      </c>
      <c r="F37" s="28">
        <f t="shared" si="7"/>
        <v>1898</v>
      </c>
      <c r="G37" s="10"/>
      <c r="H37" s="10"/>
      <c r="I37" s="10"/>
      <c r="J37" s="38" t="s">
        <v>280</v>
      </c>
      <c r="K37" s="50"/>
      <c r="S37" s="28"/>
      <c r="T37" s="28"/>
    </row>
    <row r="38" spans="1:20" x14ac:dyDescent="0.25">
      <c r="A38" s="76" t="s">
        <v>129</v>
      </c>
      <c r="C38" s="49" t="str">
        <f>'Authorized Rev Req'!I54</f>
        <v>D.21-06-030, D.21-05-015, AL 6819-E</v>
      </c>
      <c r="D38" s="49">
        <f>'Authorized Rev Req'!R54</f>
        <v>22864.154221958364</v>
      </c>
      <c r="E38" s="76" t="s">
        <v>133</v>
      </c>
      <c r="F38" s="28">
        <f t="shared" si="7"/>
        <v>22864.154221958364</v>
      </c>
      <c r="G38" s="52">
        <f>F38</f>
        <v>22864.154221958364</v>
      </c>
      <c r="H38" s="52">
        <f>G38</f>
        <v>22864.154221958364</v>
      </c>
      <c r="I38" s="52">
        <f>H38</f>
        <v>22864.154221958364</v>
      </c>
      <c r="J38" s="38" t="s">
        <v>280</v>
      </c>
      <c r="K38" s="50"/>
      <c r="S38" s="28"/>
      <c r="T38" s="28"/>
    </row>
    <row r="39" spans="1:20" x14ac:dyDescent="0.25">
      <c r="A39" s="76" t="s">
        <v>129</v>
      </c>
      <c r="C39" s="49" t="str">
        <f>'Authorized Rev Req'!I55</f>
        <v>D.21-06-030, D.21-05-015, AL 6819-E</v>
      </c>
      <c r="D39" s="49">
        <f>'Authorized Rev Req'!R55</f>
        <v>-3565.7570998199994</v>
      </c>
      <c r="E39" s="76" t="s">
        <v>55</v>
      </c>
      <c r="F39" s="28">
        <f t="shared" si="7"/>
        <v>-3565.7570998199994</v>
      </c>
      <c r="G39" s="52">
        <v>-6256</v>
      </c>
      <c r="H39" s="52">
        <v>-6256</v>
      </c>
      <c r="I39" s="52">
        <v>-6256</v>
      </c>
      <c r="J39" s="38" t="s">
        <v>280</v>
      </c>
      <c r="K39" s="50"/>
      <c r="S39" s="28"/>
      <c r="T39" s="28"/>
    </row>
    <row r="40" spans="1:20" x14ac:dyDescent="0.25">
      <c r="A40" s="76" t="s">
        <v>287</v>
      </c>
      <c r="C40" s="49" t="s">
        <v>288</v>
      </c>
      <c r="D40" s="49">
        <v>0</v>
      </c>
      <c r="F40" s="28">
        <f t="shared" si="7"/>
        <v>0</v>
      </c>
      <c r="G40" s="28">
        <f t="shared" si="7"/>
        <v>0</v>
      </c>
      <c r="H40" s="28">
        <f t="shared" si="7"/>
        <v>0</v>
      </c>
      <c r="I40" s="28">
        <f t="shared" si="7"/>
        <v>0</v>
      </c>
      <c r="J40" s="38" t="s">
        <v>280</v>
      </c>
      <c r="K40" s="50"/>
      <c r="S40" s="28"/>
      <c r="T40" s="28"/>
    </row>
    <row r="41" spans="1:20" x14ac:dyDescent="0.25">
      <c r="A41" s="76" t="s">
        <v>137</v>
      </c>
      <c r="C41" s="53" t="str">
        <f>'Authorized Rev Req'!I58</f>
        <v>D.21-03-056, D.21-12-015</v>
      </c>
      <c r="D41" s="53">
        <f>'Authorized Rev Req'!R58</f>
        <v>141927.97250999999</v>
      </c>
      <c r="E41" s="76" t="s">
        <v>53</v>
      </c>
      <c r="F41" s="28">
        <f t="shared" si="7"/>
        <v>141927.97250999999</v>
      </c>
      <c r="G41" s="52">
        <v>1310</v>
      </c>
      <c r="H41" s="52"/>
      <c r="I41" s="10"/>
      <c r="J41" s="38" t="s">
        <v>280</v>
      </c>
      <c r="K41" s="50"/>
      <c r="S41" s="28"/>
      <c r="T41" s="28"/>
    </row>
    <row r="42" spans="1:20" hidden="1" x14ac:dyDescent="0.25">
      <c r="C42" s="13"/>
      <c r="D42" s="33"/>
      <c r="F42" s="28"/>
      <c r="G42" s="52"/>
      <c r="H42" s="52"/>
      <c r="I42" s="10"/>
      <c r="K42" s="50"/>
      <c r="S42" s="28"/>
      <c r="T42" s="28"/>
    </row>
    <row r="43" spans="1:20" x14ac:dyDescent="0.25">
      <c r="A43" s="76" t="s">
        <v>141</v>
      </c>
      <c r="C43" s="49" t="str">
        <f>'Authorized Rev Req'!I60</f>
        <v>D.21-08-027</v>
      </c>
      <c r="D43" s="49">
        <f>'Authorized Rev Req'!R60</f>
        <v>-56428.242820632142</v>
      </c>
      <c r="E43" s="76" t="s">
        <v>53</v>
      </c>
      <c r="F43" s="28">
        <f t="shared" si="7"/>
        <v>-56428.242820632142</v>
      </c>
      <c r="G43" s="10">
        <v>-31748.701330130552</v>
      </c>
      <c r="H43" s="10">
        <f>G43</f>
        <v>-31748.701330130552</v>
      </c>
      <c r="I43" s="10">
        <f>H43</f>
        <v>-31748.701330130552</v>
      </c>
      <c r="J43" s="38" t="s">
        <v>280</v>
      </c>
      <c r="K43" s="50"/>
      <c r="S43" s="28"/>
      <c r="T43" s="28"/>
    </row>
    <row r="44" spans="1:20" x14ac:dyDescent="0.25">
      <c r="A44" s="76" t="s">
        <v>141</v>
      </c>
      <c r="C44" s="49" t="str">
        <f>'Authorized Rev Req'!I61</f>
        <v>D.21-08-027</v>
      </c>
      <c r="D44" s="49">
        <f>'Authorized Rev Req'!R61</f>
        <v>-39231.719609561827</v>
      </c>
      <c r="E44" s="76" t="s">
        <v>61</v>
      </c>
      <c r="F44" s="28">
        <f t="shared" si="7"/>
        <v>-39231.719609561827</v>
      </c>
      <c r="G44" s="10">
        <v>-6565.3175715910002</v>
      </c>
      <c r="H44" s="10">
        <v>-22823.387058155302</v>
      </c>
      <c r="I44" s="10">
        <f>H44</f>
        <v>-22823.387058155302</v>
      </c>
      <c r="J44" s="38" t="s">
        <v>280</v>
      </c>
      <c r="K44" s="50"/>
      <c r="S44" s="28"/>
      <c r="T44" s="28"/>
    </row>
    <row r="45" spans="1:20" x14ac:dyDescent="0.25">
      <c r="A45" s="76" t="s">
        <v>90</v>
      </c>
      <c r="C45" s="49" t="str">
        <f>'Authorized Rev Req'!I33</f>
        <v>D.23-02-017</v>
      </c>
      <c r="D45" s="49">
        <f>'Authorized Rev Req'!R33</f>
        <v>319848.39770249999</v>
      </c>
      <c r="E45" s="76" t="s">
        <v>55</v>
      </c>
      <c r="F45" s="28">
        <f t="shared" si="7"/>
        <v>319848.39770249999</v>
      </c>
      <c r="G45" s="10">
        <f>F45</f>
        <v>319848.39770249999</v>
      </c>
      <c r="H45" s="10"/>
      <c r="I45" s="10"/>
      <c r="J45" s="38" t="s">
        <v>281</v>
      </c>
      <c r="K45" s="50"/>
      <c r="S45" s="28"/>
      <c r="T45" s="28"/>
    </row>
    <row r="46" spans="1:20" x14ac:dyDescent="0.25">
      <c r="A46" s="76" t="s">
        <v>90</v>
      </c>
      <c r="C46" s="49" t="s">
        <v>91</v>
      </c>
      <c r="D46" s="49"/>
      <c r="E46" s="76" t="s">
        <v>61</v>
      </c>
      <c r="F46" s="28"/>
      <c r="G46" s="10">
        <f>1520</f>
        <v>1520</v>
      </c>
      <c r="H46" s="10"/>
      <c r="I46" s="10"/>
      <c r="J46" s="38" t="s">
        <v>281</v>
      </c>
      <c r="K46" s="50"/>
      <c r="L46" s="10"/>
      <c r="M46" s="10"/>
      <c r="N46" s="10"/>
      <c r="O46" s="54"/>
    </row>
    <row r="47" spans="1:20" hidden="1" x14ac:dyDescent="0.25">
      <c r="C47" s="49"/>
      <c r="D47" s="49"/>
      <c r="F47" s="28"/>
      <c r="G47" s="10"/>
      <c r="H47" s="10"/>
      <c r="I47" s="10"/>
      <c r="K47" s="50"/>
      <c r="L47" s="10"/>
      <c r="M47" s="10"/>
      <c r="N47" s="10"/>
      <c r="O47" s="54"/>
    </row>
    <row r="48" spans="1:20" hidden="1" x14ac:dyDescent="0.25">
      <c r="C48" s="49"/>
      <c r="D48" s="49"/>
      <c r="F48" s="28"/>
      <c r="G48" s="10"/>
      <c r="H48" s="10"/>
      <c r="I48" s="10"/>
      <c r="K48" s="50"/>
      <c r="L48" s="10"/>
      <c r="M48" s="10"/>
      <c r="N48" s="50"/>
      <c r="O48" s="54"/>
    </row>
    <row r="49" spans="1:15" x14ac:dyDescent="0.25">
      <c r="A49" s="76" t="s">
        <v>289</v>
      </c>
      <c r="C49" s="49" t="str">
        <f>'Authorized Rev Req'!I121</f>
        <v>D.21-12-001</v>
      </c>
      <c r="D49" s="49">
        <f>'Authorized Rev Req'!R121</f>
        <v>0</v>
      </c>
      <c r="E49" s="76" t="s">
        <v>112</v>
      </c>
      <c r="F49" s="28">
        <f t="shared" si="7"/>
        <v>0</v>
      </c>
      <c r="G49" s="10"/>
      <c r="H49" s="10"/>
      <c r="I49" s="10"/>
      <c r="J49" s="38" t="s">
        <v>280</v>
      </c>
      <c r="K49" s="50"/>
      <c r="L49" s="10"/>
      <c r="M49" s="10"/>
      <c r="N49" s="10"/>
      <c r="O49" s="54"/>
    </row>
    <row r="50" spans="1:15" x14ac:dyDescent="0.25">
      <c r="A50" s="76" t="s">
        <v>348</v>
      </c>
      <c r="C50" s="49" t="s">
        <v>343</v>
      </c>
      <c r="D50" s="49"/>
      <c r="E50" s="76" t="s">
        <v>53</v>
      </c>
      <c r="F50" s="10">
        <v>0</v>
      </c>
      <c r="G50" s="10">
        <v>8928.6850254772435</v>
      </c>
      <c r="H50" s="10">
        <v>8928.6850254772435</v>
      </c>
      <c r="I50" s="10">
        <v>0</v>
      </c>
      <c r="J50" s="38" t="s">
        <v>281</v>
      </c>
      <c r="K50" s="50"/>
      <c r="L50" s="10"/>
      <c r="M50" s="10"/>
      <c r="N50" s="10"/>
      <c r="O50" s="54"/>
    </row>
    <row r="51" spans="1:15" x14ac:dyDescent="0.25">
      <c r="A51" s="76" t="s">
        <v>148</v>
      </c>
      <c r="C51" s="49" t="str">
        <f>'Authorized Rev Req'!I67</f>
        <v>D.22-03-011</v>
      </c>
      <c r="D51" s="49">
        <f>'Authorized Rev Req'!R67</f>
        <v>0</v>
      </c>
      <c r="E51" s="28" t="s">
        <v>55</v>
      </c>
      <c r="F51" s="10">
        <f t="shared" si="7"/>
        <v>0</v>
      </c>
      <c r="G51" s="10"/>
      <c r="H51" s="10"/>
      <c r="I51" s="10"/>
      <c r="J51" s="38" t="s">
        <v>280</v>
      </c>
      <c r="K51" s="50"/>
      <c r="L51" s="10"/>
      <c r="M51" s="10"/>
      <c r="N51" s="10"/>
      <c r="O51" s="54"/>
    </row>
    <row r="52" spans="1:15" hidden="1" x14ac:dyDescent="0.25">
      <c r="K52" s="50"/>
      <c r="L52" s="10"/>
      <c r="M52" s="10"/>
      <c r="N52" s="10"/>
      <c r="O52" s="54"/>
    </row>
    <row r="53" spans="1:15" x14ac:dyDescent="0.25">
      <c r="A53" s="76" t="s">
        <v>349</v>
      </c>
      <c r="C53" s="49" t="s">
        <v>350</v>
      </c>
      <c r="D53" s="49"/>
      <c r="E53" s="76" t="s">
        <v>72</v>
      </c>
      <c r="F53" s="10"/>
      <c r="G53" s="10">
        <v>41793.584709313589</v>
      </c>
      <c r="I53" s="10"/>
      <c r="J53" s="38" t="s">
        <v>280</v>
      </c>
      <c r="K53" s="50"/>
      <c r="L53" s="10"/>
      <c r="M53" s="10"/>
      <c r="N53" s="10"/>
      <c r="O53" s="54"/>
    </row>
    <row r="54" spans="1:15" x14ac:dyDescent="0.25">
      <c r="A54" s="76" t="s">
        <v>351</v>
      </c>
      <c r="C54" s="13" t="s">
        <v>352</v>
      </c>
      <c r="E54" s="76" t="s">
        <v>53</v>
      </c>
      <c r="F54" s="10">
        <f t="shared" si="7"/>
        <v>0</v>
      </c>
      <c r="G54" s="53">
        <v>76463.898459286458</v>
      </c>
      <c r="H54" s="10"/>
      <c r="I54" s="10"/>
      <c r="J54" s="38" t="s">
        <v>280</v>
      </c>
      <c r="K54" s="50"/>
      <c r="L54" s="10"/>
      <c r="M54" s="10"/>
      <c r="N54" s="10"/>
      <c r="O54" s="54"/>
    </row>
    <row r="55" spans="1:15" x14ac:dyDescent="0.25">
      <c r="A55" s="76" t="s">
        <v>351</v>
      </c>
      <c r="C55" s="13" t="s">
        <v>352</v>
      </c>
      <c r="D55" s="49"/>
      <c r="E55" s="76" t="s">
        <v>61</v>
      </c>
      <c r="F55" s="10">
        <f t="shared" si="7"/>
        <v>0</v>
      </c>
      <c r="G55" s="10">
        <v>76163.624360518428</v>
      </c>
      <c r="H55" s="10"/>
      <c r="I55" s="10"/>
      <c r="J55" s="38" t="s">
        <v>280</v>
      </c>
      <c r="K55" s="50"/>
      <c r="L55" s="10"/>
      <c r="M55" s="10"/>
      <c r="N55" s="10"/>
      <c r="O55" s="54"/>
    </row>
    <row r="56" spans="1:15" x14ac:dyDescent="0.25">
      <c r="A56" s="76" t="s">
        <v>134</v>
      </c>
      <c r="C56" s="49" t="str">
        <f>'Authorized Rev Req'!I56</f>
        <v>D.22-08-004, D.21-05-015, AL 6820-E</v>
      </c>
      <c r="D56" s="49">
        <f>'Authorized Rev Req'!R56</f>
        <v>125944.55061187848</v>
      </c>
      <c r="E56" s="76" t="s">
        <v>133</v>
      </c>
      <c r="F56" s="10">
        <f t="shared" si="7"/>
        <v>125944.55061187848</v>
      </c>
      <c r="G56" s="10">
        <f>F56</f>
        <v>125944.55061187848</v>
      </c>
      <c r="H56" s="10">
        <f>G56</f>
        <v>125944.55061187848</v>
      </c>
      <c r="I56" s="10">
        <f>H56</f>
        <v>125944.55061187848</v>
      </c>
      <c r="J56" s="38" t="s">
        <v>281</v>
      </c>
      <c r="K56" s="50"/>
      <c r="L56" s="10"/>
      <c r="M56" s="10"/>
      <c r="N56" s="10"/>
      <c r="O56" s="54"/>
    </row>
    <row r="57" spans="1:15" x14ac:dyDescent="0.25">
      <c r="A57" s="76" t="s">
        <v>134</v>
      </c>
      <c r="C57" s="49" t="str">
        <f>'Authorized Rev Req'!I57</f>
        <v>D.22-08-004, D.21-05-015, AL 6820-E</v>
      </c>
      <c r="D57" s="49">
        <f>'Authorized Rev Req'!R57</f>
        <v>-59014.276954802182</v>
      </c>
      <c r="E57" s="76" t="s">
        <v>55</v>
      </c>
      <c r="F57" s="10">
        <f t="shared" si="7"/>
        <v>-59014.276954802182</v>
      </c>
      <c r="G57" s="10">
        <f>3500</f>
        <v>3500</v>
      </c>
      <c r="H57" s="10">
        <f>G57</f>
        <v>3500</v>
      </c>
      <c r="I57" s="10">
        <f>H57</f>
        <v>3500</v>
      </c>
      <c r="J57" s="38" t="s">
        <v>281</v>
      </c>
      <c r="K57" s="50"/>
      <c r="L57" s="10"/>
      <c r="M57" s="10"/>
      <c r="N57" s="10"/>
      <c r="O57" s="54"/>
    </row>
    <row r="58" spans="1:15" hidden="1" x14ac:dyDescent="0.25">
      <c r="A58" s="13"/>
      <c r="D58" s="49"/>
      <c r="F58" s="42"/>
      <c r="G58" s="10"/>
      <c r="H58" s="10"/>
      <c r="I58" s="10"/>
      <c r="K58" s="50"/>
      <c r="L58" s="10"/>
      <c r="M58" s="10"/>
      <c r="N58" s="10"/>
      <c r="O58" s="54"/>
    </row>
    <row r="59" spans="1:15" hidden="1" x14ac:dyDescent="0.25">
      <c r="A59" s="13"/>
      <c r="D59" s="49"/>
      <c r="F59" s="10"/>
      <c r="G59" s="10"/>
      <c r="H59" s="10"/>
      <c r="I59" s="10"/>
      <c r="K59" s="50"/>
      <c r="L59" s="10"/>
      <c r="M59" s="10"/>
      <c r="N59" s="10"/>
      <c r="O59" s="54"/>
    </row>
    <row r="60" spans="1:15" x14ac:dyDescent="0.25">
      <c r="A60" s="76" t="s">
        <v>152</v>
      </c>
      <c r="C60" s="9" t="str">
        <f>'Authorized Rev Req'!I69</f>
        <v>D.23-06-004</v>
      </c>
      <c r="D60" s="33">
        <f>'Authorized Rev Req'!R69</f>
        <v>1104107</v>
      </c>
      <c r="E60" s="33" t="str">
        <f>'Authorized Rev Req'!T69</f>
        <v>Distribution (Wildfire)</v>
      </c>
      <c r="F60" s="42">
        <f>D60</f>
        <v>1104107</v>
      </c>
      <c r="J60" s="38" t="s">
        <v>281</v>
      </c>
      <c r="K60" s="50"/>
      <c r="L60" s="10"/>
      <c r="M60" s="10"/>
      <c r="N60" s="10"/>
      <c r="O60" s="54"/>
    </row>
    <row r="61" spans="1:15" ht="18" customHeight="1" x14ac:dyDescent="0.25">
      <c r="A61" s="76" t="s">
        <v>154</v>
      </c>
      <c r="C61" s="9" t="s">
        <v>155</v>
      </c>
      <c r="D61" s="10">
        <f>'Authorized Rev Req'!S70</f>
        <v>363477.47965188074</v>
      </c>
      <c r="E61" s="76" t="s">
        <v>55</v>
      </c>
      <c r="F61" s="42">
        <f>D61</f>
        <v>363477.47965188074</v>
      </c>
      <c r="G61" s="42">
        <f>F61</f>
        <v>363477.47965188074</v>
      </c>
      <c r="J61" s="38" t="s">
        <v>281</v>
      </c>
      <c r="K61" s="50"/>
      <c r="L61" s="10"/>
      <c r="M61" s="10"/>
      <c r="N61" s="10"/>
      <c r="O61" s="54"/>
    </row>
    <row r="62" spans="1:15" x14ac:dyDescent="0.25">
      <c r="A62" s="76" t="s">
        <v>154</v>
      </c>
      <c r="B62" s="77"/>
      <c r="C62" s="9" t="s">
        <v>155</v>
      </c>
      <c r="D62" s="77"/>
      <c r="E62" s="77" t="s">
        <v>61</v>
      </c>
      <c r="F62" s="77"/>
      <c r="G62" s="42">
        <v>8914.6018488819755</v>
      </c>
      <c r="H62" s="10">
        <f>G62</f>
        <v>8914.6018488819755</v>
      </c>
      <c r="I62" s="10"/>
      <c r="J62" s="38" t="s">
        <v>281</v>
      </c>
      <c r="K62" s="50"/>
      <c r="L62" s="10"/>
      <c r="M62" s="10"/>
      <c r="N62" s="10"/>
      <c r="O62" s="54"/>
    </row>
    <row r="63" spans="1:15" x14ac:dyDescent="0.25">
      <c r="K63" s="50"/>
      <c r="L63" s="10"/>
      <c r="M63" s="10"/>
      <c r="N63" s="10"/>
      <c r="O63" s="54"/>
    </row>
    <row r="64" spans="1:15" x14ac:dyDescent="0.25">
      <c r="C64" s="77"/>
      <c r="D64" s="49"/>
      <c r="F64" s="10"/>
      <c r="G64" s="10"/>
      <c r="H64" s="10"/>
      <c r="I64" s="10"/>
      <c r="K64" s="50"/>
      <c r="L64" s="10"/>
      <c r="M64" s="10"/>
      <c r="N64" s="10"/>
      <c r="O64" s="54"/>
    </row>
    <row r="65" spans="1:20" x14ac:dyDescent="0.25">
      <c r="A65" s="23" t="s">
        <v>157</v>
      </c>
      <c r="B65" s="23"/>
      <c r="D65" s="77"/>
      <c r="F65" s="55"/>
      <c r="G65" s="55"/>
      <c r="H65" s="55"/>
      <c r="I65" s="10"/>
      <c r="J65" s="76"/>
      <c r="K65" s="50"/>
    </row>
    <row r="66" spans="1:20" x14ac:dyDescent="0.25">
      <c r="A66" s="76" t="s">
        <v>290</v>
      </c>
      <c r="B66" s="23"/>
      <c r="C66" s="49" t="str">
        <f>'Authorized Rev Req'!I76</f>
        <v>D.22-12-044</v>
      </c>
      <c r="D66" s="49">
        <f>'Authorized Rev Req'!R76</f>
        <v>-490991.29997716483</v>
      </c>
      <c r="E66" s="76" t="s">
        <v>160</v>
      </c>
      <c r="F66" s="10">
        <f t="shared" ref="F66:F74" si="8">D66</f>
        <v>-490991.29997716483</v>
      </c>
      <c r="G66" s="10">
        <f t="shared" ref="G66:I69" si="9">F66</f>
        <v>-490991.29997716483</v>
      </c>
      <c r="H66" s="10">
        <f t="shared" si="9"/>
        <v>-490991.29997716483</v>
      </c>
      <c r="I66" s="10">
        <f t="shared" si="9"/>
        <v>-490991.29997716483</v>
      </c>
      <c r="J66" s="38" t="s">
        <v>280</v>
      </c>
      <c r="K66" s="50"/>
      <c r="S66" s="42"/>
      <c r="T66" s="42"/>
    </row>
    <row r="67" spans="1:20" x14ac:dyDescent="0.25">
      <c r="A67" s="76" t="s">
        <v>291</v>
      </c>
      <c r="C67" s="49" t="str">
        <f>'Authorized Rev Req'!I109</f>
        <v>D.22-12-044</v>
      </c>
      <c r="D67" s="49">
        <f>'Authorized Rev Req'!R109</f>
        <v>20005.231238346179</v>
      </c>
      <c r="E67" s="76" t="s">
        <v>140</v>
      </c>
      <c r="F67" s="10">
        <f t="shared" si="8"/>
        <v>20005.231238346179</v>
      </c>
      <c r="G67" s="10">
        <f t="shared" si="9"/>
        <v>20005.231238346179</v>
      </c>
      <c r="H67" s="10">
        <f t="shared" si="9"/>
        <v>20005.231238346179</v>
      </c>
      <c r="I67" s="10">
        <f t="shared" si="9"/>
        <v>20005.231238346179</v>
      </c>
      <c r="J67" s="38" t="s">
        <v>280</v>
      </c>
      <c r="K67" s="50"/>
      <c r="R67" s="13"/>
      <c r="S67" s="56"/>
      <c r="T67" s="57"/>
    </row>
    <row r="68" spans="1:20" x14ac:dyDescent="0.25">
      <c r="A68" s="76" t="s">
        <v>162</v>
      </c>
      <c r="B68" s="23"/>
      <c r="C68" s="49" t="str">
        <f>'Authorized Rev Req'!I77</f>
        <v>D.20-01-021, AL 5857-E</v>
      </c>
      <c r="D68" s="49">
        <f>'Authorized Rev Req'!R77</f>
        <v>59895.444075240004</v>
      </c>
      <c r="E68" s="76" t="s">
        <v>53</v>
      </c>
      <c r="F68" s="10">
        <f t="shared" si="8"/>
        <v>59895.444075240004</v>
      </c>
      <c r="G68" s="10">
        <f t="shared" si="9"/>
        <v>59895.444075240004</v>
      </c>
      <c r="H68" s="10"/>
      <c r="I68" s="10"/>
      <c r="J68" s="38" t="s">
        <v>280</v>
      </c>
      <c r="K68" s="50"/>
      <c r="S68" s="42"/>
      <c r="T68" s="42"/>
    </row>
    <row r="69" spans="1:20" x14ac:dyDescent="0.25">
      <c r="A69" s="76" t="s">
        <v>166</v>
      </c>
      <c r="B69" s="23"/>
      <c r="C69" s="49" t="str">
        <f>'Authorized Rev Req'!I79</f>
        <v>Res. M-4841</v>
      </c>
      <c r="D69" s="49">
        <f>'Authorized Rev Req'!R79</f>
        <v>104841.7857923392</v>
      </c>
      <c r="E69" s="76" t="s">
        <v>53</v>
      </c>
      <c r="F69" s="10">
        <f t="shared" si="8"/>
        <v>104841.7857923392</v>
      </c>
      <c r="G69" s="10">
        <f t="shared" si="9"/>
        <v>104841.7857923392</v>
      </c>
      <c r="H69" s="10">
        <f t="shared" si="9"/>
        <v>104841.7857923392</v>
      </c>
      <c r="I69" s="10">
        <f t="shared" si="9"/>
        <v>104841.7857923392</v>
      </c>
      <c r="J69" s="38" t="s">
        <v>280</v>
      </c>
      <c r="K69" s="50"/>
    </row>
    <row r="70" spans="1:20" x14ac:dyDescent="0.25">
      <c r="A70" s="13" t="s">
        <v>292</v>
      </c>
      <c r="C70" s="49" t="str">
        <f>'Authorized Rev Req'!I83</f>
        <v>Preliminary Statement  P</v>
      </c>
      <c r="D70" s="49">
        <f>'Authorized Rev Req'!R83</f>
        <v>697.84806011474552</v>
      </c>
      <c r="E70" s="76" t="s">
        <v>53</v>
      </c>
      <c r="F70" s="10">
        <f t="shared" si="8"/>
        <v>697.84806011474552</v>
      </c>
      <c r="G70" s="28"/>
      <c r="H70" s="28"/>
      <c r="I70" s="10"/>
      <c r="J70" s="38" t="s">
        <v>280</v>
      </c>
      <c r="K70" s="50"/>
      <c r="S70" s="48"/>
    </row>
    <row r="71" spans="1:20" x14ac:dyDescent="0.25">
      <c r="A71" s="76" t="s">
        <v>209</v>
      </c>
      <c r="B71" s="23"/>
      <c r="C71" s="49" t="str">
        <f>'Authorized Rev Req'!I100</f>
        <v xml:space="preserve"> D.18-05-041, D.21-05-031, AL 6385-E-A</v>
      </c>
      <c r="D71" s="49">
        <f>'Authorized Rev Req'!R100</f>
        <v>120736.87385986045</v>
      </c>
      <c r="E71" s="76" t="s">
        <v>140</v>
      </c>
      <c r="F71" s="10">
        <f t="shared" si="8"/>
        <v>120736.87385986045</v>
      </c>
      <c r="G71" s="10">
        <f t="shared" ref="G71:I72" si="10">F71</f>
        <v>120736.87385986045</v>
      </c>
      <c r="H71" s="10">
        <f t="shared" si="10"/>
        <v>120736.87385986045</v>
      </c>
      <c r="I71" s="10">
        <f t="shared" si="10"/>
        <v>120736.87385986045</v>
      </c>
      <c r="J71" s="38" t="s">
        <v>280</v>
      </c>
      <c r="K71" s="50"/>
      <c r="S71" s="56"/>
      <c r="T71" s="57"/>
    </row>
    <row r="72" spans="1:20" x14ac:dyDescent="0.25">
      <c r="A72" s="9" t="s">
        <v>213</v>
      </c>
      <c r="B72" s="23"/>
      <c r="C72" s="49" t="str">
        <f>'Authorized Rev Req'!I101</f>
        <v>AL 6385-E-A</v>
      </c>
      <c r="D72" s="49">
        <f>'Authorized Rev Req'!R101</f>
        <v>146819.31924451957</v>
      </c>
      <c r="E72" s="76" t="s">
        <v>140</v>
      </c>
      <c r="F72" s="10">
        <f t="shared" si="8"/>
        <v>146819.31924451957</v>
      </c>
      <c r="G72" s="10">
        <f>F72</f>
        <v>146819.31924451957</v>
      </c>
      <c r="H72" s="10">
        <f t="shared" si="10"/>
        <v>146819.31924451957</v>
      </c>
      <c r="I72" s="10">
        <f t="shared" si="10"/>
        <v>146819.31924451957</v>
      </c>
      <c r="J72" s="38" t="s">
        <v>280</v>
      </c>
      <c r="K72" s="50"/>
      <c r="R72" s="13"/>
      <c r="S72" s="56"/>
      <c r="T72" s="57"/>
    </row>
    <row r="73" spans="1:20" x14ac:dyDescent="0.25">
      <c r="A73" s="76" t="s">
        <v>220</v>
      </c>
      <c r="C73" s="49" t="str">
        <f>'Authorized Rev Req'!I104</f>
        <v>D.23-01-006</v>
      </c>
      <c r="D73" s="49">
        <f>'Authorized Rev Req'!R104</f>
        <v>6368.1093000000001</v>
      </c>
      <c r="E73" s="76" t="s">
        <v>53</v>
      </c>
      <c r="F73" s="10">
        <f t="shared" si="8"/>
        <v>6368.1093000000001</v>
      </c>
      <c r="G73" s="10"/>
      <c r="H73" s="10"/>
      <c r="I73" s="10"/>
      <c r="J73" s="38" t="s">
        <v>280</v>
      </c>
      <c r="K73" s="50"/>
      <c r="S73" s="56"/>
      <c r="T73" s="57"/>
    </row>
    <row r="74" spans="1:20" x14ac:dyDescent="0.25">
      <c r="A74" s="76" t="s">
        <v>293</v>
      </c>
      <c r="C74" s="49" t="str">
        <f>'Authorized Rev Req'!I85</f>
        <v>D.22-12-009</v>
      </c>
      <c r="D74" s="49">
        <f>'Authorized Rev Req'!R85</f>
        <v>68692.216835208004</v>
      </c>
      <c r="E74" s="76" t="s">
        <v>53</v>
      </c>
      <c r="F74" s="10">
        <f t="shared" si="8"/>
        <v>68692.216835208004</v>
      </c>
      <c r="G74" s="10"/>
      <c r="H74" s="10"/>
      <c r="I74" s="10"/>
      <c r="J74" s="38" t="s">
        <v>280</v>
      </c>
      <c r="K74" s="50"/>
      <c r="S74" s="56"/>
      <c r="T74" s="57"/>
    </row>
    <row r="75" spans="1:20" x14ac:dyDescent="0.25">
      <c r="A75" s="76" t="s">
        <v>349</v>
      </c>
      <c r="C75" s="49" t="s">
        <v>350</v>
      </c>
      <c r="D75" s="49"/>
      <c r="E75" s="28" t="s">
        <v>140</v>
      </c>
      <c r="F75" s="10"/>
      <c r="G75" s="10">
        <v>278929.35448658705</v>
      </c>
      <c r="H75" s="10"/>
      <c r="I75" s="10"/>
      <c r="J75" s="38" t="s">
        <v>280</v>
      </c>
      <c r="K75" s="50"/>
      <c r="M75" s="9"/>
      <c r="S75" s="56"/>
      <c r="T75" s="57"/>
    </row>
    <row r="76" spans="1:20" hidden="1" x14ac:dyDescent="0.25">
      <c r="A76" s="9"/>
      <c r="C76" s="49"/>
      <c r="D76" s="49"/>
      <c r="F76" s="10"/>
      <c r="G76" s="10"/>
      <c r="H76" s="10"/>
      <c r="I76" s="10"/>
      <c r="K76" s="50"/>
      <c r="M76" s="9"/>
      <c r="S76" s="56"/>
      <c r="T76" s="57"/>
    </row>
    <row r="77" spans="1:20" x14ac:dyDescent="0.25">
      <c r="A77" s="76" t="s">
        <v>294</v>
      </c>
      <c r="C77" s="49" t="str">
        <f>'Authorized Rev Req'!I82</f>
        <v>D.18-01-024, AL 5222-E</v>
      </c>
      <c r="D77" s="49">
        <f>'Authorized Rev Req'!R82</f>
        <v>41150.122885676996</v>
      </c>
      <c r="E77" s="76" t="s">
        <v>53</v>
      </c>
      <c r="F77" s="10">
        <f>D77</f>
        <v>41150.122885676996</v>
      </c>
      <c r="G77" s="10"/>
      <c r="H77" s="10"/>
      <c r="I77" s="10"/>
      <c r="J77" s="38" t="s">
        <v>280</v>
      </c>
      <c r="K77" s="50"/>
      <c r="S77" s="56"/>
      <c r="T77" s="57"/>
    </row>
    <row r="78" spans="1:20" hidden="1" x14ac:dyDescent="0.25">
      <c r="C78" s="49"/>
      <c r="D78" s="49"/>
      <c r="F78" s="10"/>
      <c r="G78" s="10"/>
      <c r="H78" s="10"/>
      <c r="I78" s="10"/>
      <c r="K78" s="50"/>
      <c r="S78" s="56"/>
      <c r="T78" s="57"/>
    </row>
    <row r="79" spans="1:20" hidden="1" x14ac:dyDescent="0.25">
      <c r="C79" s="49"/>
      <c r="D79" s="49"/>
      <c r="F79" s="10"/>
      <c r="G79" s="10"/>
      <c r="H79" s="10"/>
      <c r="I79" s="10"/>
      <c r="K79" s="50"/>
      <c r="S79" s="56"/>
      <c r="T79" s="57"/>
    </row>
    <row r="80" spans="1:20" hidden="1" x14ac:dyDescent="0.25">
      <c r="C80" s="49"/>
      <c r="D80" s="49"/>
      <c r="F80" s="10"/>
      <c r="G80" s="10"/>
      <c r="H80" s="10"/>
      <c r="I80" s="10"/>
      <c r="K80" s="50"/>
      <c r="S80" s="56"/>
      <c r="T80" s="57"/>
    </row>
    <row r="81" spans="1:21" hidden="1" x14ac:dyDescent="0.25">
      <c r="C81" s="49"/>
      <c r="D81" s="49"/>
      <c r="F81" s="10"/>
      <c r="G81" s="10"/>
      <c r="H81" s="10"/>
      <c r="I81" s="10"/>
      <c r="K81" s="50"/>
      <c r="S81" s="31"/>
      <c r="T81" s="31"/>
    </row>
    <row r="82" spans="1:21" x14ac:dyDescent="0.25">
      <c r="A82" s="76" t="s">
        <v>295</v>
      </c>
      <c r="C82" s="49" t="str">
        <f>'Authorized Rev Req'!I99</f>
        <v>D.21-06-015</v>
      </c>
      <c r="D82" s="49">
        <f>'Authorized Rev Req'!R99</f>
        <v>92269.477749198631</v>
      </c>
      <c r="E82" s="76" t="s">
        <v>140</v>
      </c>
      <c r="F82" s="10">
        <f>D82</f>
        <v>92269.477749198631</v>
      </c>
      <c r="G82" s="10">
        <v>93120</v>
      </c>
      <c r="H82" s="10">
        <v>92820</v>
      </c>
      <c r="I82" s="10">
        <v>92710</v>
      </c>
      <c r="J82" s="38" t="s">
        <v>280</v>
      </c>
      <c r="K82" s="50"/>
    </row>
    <row r="83" spans="1:21" hidden="1" x14ac:dyDescent="0.25">
      <c r="C83" s="49"/>
      <c r="D83" s="49"/>
      <c r="F83" s="10"/>
      <c r="G83" s="10"/>
      <c r="H83" s="10"/>
      <c r="I83" s="10"/>
      <c r="K83" s="50"/>
    </row>
    <row r="84" spans="1:21" x14ac:dyDescent="0.25">
      <c r="A84" s="13" t="s">
        <v>180</v>
      </c>
      <c r="B84" s="22"/>
      <c r="C84" s="49" t="str">
        <f>'Authorized Rev Req'!I86</f>
        <v>AL 6385-E-A</v>
      </c>
      <c r="D84" s="49">
        <f>'Authorized Rev Req'!R86</f>
        <v>8086.4879999999994</v>
      </c>
      <c r="E84" s="76" t="s">
        <v>53</v>
      </c>
      <c r="F84" s="10">
        <f>D84</f>
        <v>8086.4879999999994</v>
      </c>
      <c r="G84" s="10">
        <f t="shared" ref="G84:I86" si="11">F84</f>
        <v>8086.4879999999994</v>
      </c>
      <c r="H84" s="10">
        <f t="shared" si="11"/>
        <v>8086.4879999999994</v>
      </c>
      <c r="I84" s="10">
        <f t="shared" si="11"/>
        <v>8086.4879999999994</v>
      </c>
      <c r="J84" s="38" t="s">
        <v>280</v>
      </c>
      <c r="K84" s="50"/>
    </row>
    <row r="85" spans="1:21" x14ac:dyDescent="0.25">
      <c r="A85" s="76" t="s">
        <v>199</v>
      </c>
      <c r="C85" s="49" t="str">
        <f>'Authorized Rev Req'!I95</f>
        <v>D.21-06-015</v>
      </c>
      <c r="D85" s="49">
        <f>'Authorized Rev Req'!R95</f>
        <v>11290.03108608</v>
      </c>
      <c r="E85" s="76" t="s">
        <v>140</v>
      </c>
      <c r="F85" s="10">
        <f>D85</f>
        <v>11290.03108608</v>
      </c>
      <c r="G85" s="10">
        <f t="shared" si="11"/>
        <v>11290.03108608</v>
      </c>
      <c r="H85" s="10">
        <f t="shared" si="11"/>
        <v>11290.03108608</v>
      </c>
      <c r="I85" s="10">
        <f t="shared" si="11"/>
        <v>11290.03108608</v>
      </c>
      <c r="J85" s="38" t="s">
        <v>280</v>
      </c>
      <c r="K85" s="50"/>
      <c r="M85" s="13"/>
    </row>
    <row r="86" spans="1:21" x14ac:dyDescent="0.25">
      <c r="A86" s="76" t="s">
        <v>203</v>
      </c>
      <c r="C86" s="49" t="str">
        <f>'Authorized Rev Req'!I97</f>
        <v>D.20-08-042</v>
      </c>
      <c r="D86" s="49">
        <f>'Authorized Rev Req'!R97</f>
        <v>93692.071589999992</v>
      </c>
      <c r="E86" s="76" t="s">
        <v>140</v>
      </c>
      <c r="F86" s="10">
        <f>D86</f>
        <v>93692.071589999992</v>
      </c>
      <c r="G86" s="10">
        <f t="shared" si="11"/>
        <v>93692.071589999992</v>
      </c>
      <c r="H86" s="10">
        <f t="shared" si="11"/>
        <v>93692.071589999992</v>
      </c>
      <c r="I86" s="10">
        <v>74990.000000000015</v>
      </c>
      <c r="J86" s="38" t="s">
        <v>280</v>
      </c>
      <c r="K86" s="50"/>
    </row>
    <row r="87" spans="1:21" x14ac:dyDescent="0.25">
      <c r="A87" s="76" t="s">
        <v>223</v>
      </c>
      <c r="C87" s="49" t="str">
        <f>'Authorized Rev Req'!I105</f>
        <v>D.19-11-017, AL 5698-E</v>
      </c>
      <c r="D87" s="49">
        <f>'Authorized Rev Req'!R105</f>
        <v>1553.6165069999997</v>
      </c>
      <c r="E87" s="76" t="s">
        <v>53</v>
      </c>
      <c r="F87" s="10">
        <f>D87</f>
        <v>1553.6165069999997</v>
      </c>
      <c r="G87" s="10"/>
      <c r="H87" s="10"/>
      <c r="I87" s="10"/>
      <c r="J87" s="38" t="s">
        <v>280</v>
      </c>
      <c r="K87" s="50"/>
    </row>
    <row r="88" spans="1:21" hidden="1" x14ac:dyDescent="0.25">
      <c r="C88" s="49"/>
      <c r="D88" s="49"/>
      <c r="F88" s="10"/>
      <c r="G88" s="10"/>
      <c r="H88" s="10"/>
      <c r="I88" s="10"/>
      <c r="J88" s="38" t="s">
        <v>280</v>
      </c>
      <c r="K88" s="50"/>
    </row>
    <row r="89" spans="1:21" x14ac:dyDescent="0.25">
      <c r="A89" s="76" t="s">
        <v>296</v>
      </c>
      <c r="C89" s="49" t="str">
        <f>'Authorized Rev Req'!I84</f>
        <v>D.20-12-005</v>
      </c>
      <c r="D89" s="49">
        <f>'Authorized Rev Req'!R84</f>
        <v>10896</v>
      </c>
      <c r="E89" s="76" t="s">
        <v>53</v>
      </c>
      <c r="F89" s="10">
        <f>D89</f>
        <v>10896</v>
      </c>
      <c r="G89" s="10"/>
      <c r="H89" s="10"/>
      <c r="I89" s="10"/>
      <c r="J89" s="38" t="s">
        <v>280</v>
      </c>
      <c r="K89" s="50"/>
    </row>
    <row r="90" spans="1:21" x14ac:dyDescent="0.25">
      <c r="A90" s="76" t="s">
        <v>297</v>
      </c>
      <c r="C90" s="49" t="str">
        <f>'Authorized Rev Req'!I107</f>
        <v>AL 6385-E-A</v>
      </c>
      <c r="D90" s="49">
        <f>'Authorized Rev Req'!R107</f>
        <v>56079.596161043992</v>
      </c>
      <c r="E90" s="76" t="s">
        <v>140</v>
      </c>
      <c r="F90" s="10">
        <f>D90</f>
        <v>56079.596161043992</v>
      </c>
      <c r="G90" s="10"/>
      <c r="H90" s="10"/>
      <c r="I90" s="10"/>
      <c r="J90" s="38" t="s">
        <v>280</v>
      </c>
      <c r="K90" s="50"/>
    </row>
    <row r="91" spans="1:21" x14ac:dyDescent="0.25">
      <c r="A91" s="13" t="s">
        <v>298</v>
      </c>
      <c r="C91" s="53" t="str">
        <f>'Authorized Rev Req'!I78</f>
        <v>D.21-08-006, AL 5857-E</v>
      </c>
      <c r="D91" s="53">
        <f>'Authorized Rev Req'!R78</f>
        <v>17692.879493771157</v>
      </c>
      <c r="E91" s="76" t="s">
        <v>140</v>
      </c>
      <c r="F91" s="42">
        <f>D91</f>
        <v>17692.879493771157</v>
      </c>
      <c r="G91" s="52"/>
      <c r="H91" s="55"/>
      <c r="I91" s="10"/>
      <c r="J91" s="38" t="s">
        <v>280</v>
      </c>
      <c r="K91" s="50"/>
    </row>
    <row r="92" spans="1:21" x14ac:dyDescent="0.25">
      <c r="A92" s="9" t="s">
        <v>231</v>
      </c>
      <c r="C92" s="53" t="str">
        <f>'Authorized Rev Req'!I115</f>
        <v>D.22-12-044</v>
      </c>
      <c r="D92" s="53">
        <f>'Authorized Rev Req'!R115</f>
        <v>13317.604733130622</v>
      </c>
      <c r="E92" s="76" t="s">
        <v>140</v>
      </c>
      <c r="F92" s="10">
        <f>D92</f>
        <v>13317.604733130622</v>
      </c>
      <c r="G92" s="10">
        <f t="shared" ref="G92:I93" si="12">F92</f>
        <v>13317.604733130622</v>
      </c>
      <c r="H92" s="10">
        <f t="shared" si="12"/>
        <v>13317.604733130622</v>
      </c>
      <c r="I92" s="10">
        <f t="shared" si="12"/>
        <v>13317.604733130622</v>
      </c>
      <c r="J92" s="38" t="s">
        <v>280</v>
      </c>
      <c r="K92" s="50"/>
      <c r="L92" s="10"/>
      <c r="M92" s="10"/>
      <c r="N92" s="10"/>
      <c r="O92" s="54"/>
    </row>
    <row r="93" spans="1:21" x14ac:dyDescent="0.25">
      <c r="A93" s="9" t="s">
        <v>233</v>
      </c>
      <c r="C93" s="53" t="str">
        <f>'Authorized Rev Req'!I117</f>
        <v>D.22-12-044</v>
      </c>
      <c r="D93" s="53">
        <f>'Authorized Rev Req'!R117</f>
        <v>-2058.1393794508531</v>
      </c>
      <c r="E93" s="76" t="s">
        <v>140</v>
      </c>
      <c r="F93" s="10">
        <f t="shared" ref="F93:F94" si="13">D93</f>
        <v>-2058.1393794508531</v>
      </c>
      <c r="G93" s="10">
        <f t="shared" si="12"/>
        <v>-2058.1393794508531</v>
      </c>
      <c r="H93" s="10">
        <f t="shared" si="12"/>
        <v>-2058.1393794508531</v>
      </c>
      <c r="I93" s="10">
        <f t="shared" si="12"/>
        <v>-2058.1393794508531</v>
      </c>
      <c r="J93" s="38" t="s">
        <v>280</v>
      </c>
      <c r="K93" s="50"/>
      <c r="L93" s="10"/>
      <c r="M93" s="10"/>
      <c r="N93" s="10"/>
      <c r="O93" s="54"/>
    </row>
    <row r="94" spans="1:21" x14ac:dyDescent="0.25">
      <c r="A94" s="9" t="s">
        <v>235</v>
      </c>
      <c r="C94" s="53" t="str">
        <f>'Authorized Rev Req'!I119</f>
        <v>D.22-12-044</v>
      </c>
      <c r="D94" s="53">
        <f>'Authorized Rev Req'!R119</f>
        <v>14111.999064309779</v>
      </c>
      <c r="E94" s="76" t="s">
        <v>140</v>
      </c>
      <c r="F94" s="10">
        <f t="shared" si="13"/>
        <v>14111.999064309779</v>
      </c>
      <c r="G94" s="10"/>
      <c r="H94" s="10"/>
      <c r="I94" s="10"/>
      <c r="J94" s="38" t="s">
        <v>280</v>
      </c>
      <c r="K94" s="50"/>
      <c r="L94" s="10"/>
      <c r="M94" s="10"/>
      <c r="N94" s="10"/>
      <c r="O94" s="54"/>
    </row>
    <row r="95" spans="1:21" x14ac:dyDescent="0.25">
      <c r="A95" s="13" t="s">
        <v>244</v>
      </c>
      <c r="C95" s="53" t="s">
        <v>299</v>
      </c>
      <c r="D95" s="53">
        <f>'Authorized Rev Req'!R123</f>
        <v>49357.901129999998</v>
      </c>
      <c r="E95" s="76" t="s">
        <v>140</v>
      </c>
      <c r="F95" s="42">
        <f>D95</f>
        <v>49357.901129999998</v>
      </c>
      <c r="G95" s="10"/>
      <c r="H95" s="52"/>
      <c r="I95" s="10"/>
      <c r="J95" s="38" t="s">
        <v>280</v>
      </c>
      <c r="K95" s="50"/>
      <c r="L95" s="10"/>
      <c r="M95" s="10"/>
      <c r="N95" s="10"/>
      <c r="O95" s="54"/>
      <c r="R95" s="31">
        <f>SUM(R84:R94)</f>
        <v>0</v>
      </c>
      <c r="S95" s="31">
        <f>SUM(S84:S94)</f>
        <v>0</v>
      </c>
      <c r="T95" s="31">
        <f>SUM(T84:T94)</f>
        <v>0</v>
      </c>
      <c r="U95" s="31">
        <f>SUM(U84:U94)</f>
        <v>0</v>
      </c>
    </row>
    <row r="96" spans="1:21" x14ac:dyDescent="0.25">
      <c r="A96" s="13" t="s">
        <v>300</v>
      </c>
      <c r="C96" s="53" t="str">
        <f>'Authorized Rev Req'!I103</f>
        <v>D.1-12-021, AL 6747-E</v>
      </c>
      <c r="D96" s="53">
        <f>'Authorized Rev Req'!R103</f>
        <v>7971.9297569369992</v>
      </c>
      <c r="E96" s="76" t="s">
        <v>140</v>
      </c>
      <c r="F96" s="42">
        <f>D96</f>
        <v>7971.9297569369992</v>
      </c>
      <c r="G96" s="10"/>
      <c r="H96" s="52"/>
      <c r="I96" s="10"/>
      <c r="J96" s="38" t="s">
        <v>281</v>
      </c>
      <c r="K96" s="50"/>
      <c r="L96" s="10"/>
      <c r="M96" s="10"/>
      <c r="N96" s="10"/>
      <c r="O96" s="54"/>
    </row>
    <row r="97" spans="1:15" hidden="1" x14ac:dyDescent="0.25">
      <c r="C97" s="9"/>
      <c r="D97" s="53"/>
      <c r="F97" s="42"/>
      <c r="G97" s="10"/>
      <c r="H97" s="52"/>
      <c r="I97" s="10"/>
      <c r="K97" s="50"/>
      <c r="L97" s="10"/>
      <c r="M97" s="10"/>
      <c r="N97" s="10"/>
      <c r="O97" s="54"/>
    </row>
    <row r="98" spans="1:15" hidden="1" x14ac:dyDescent="0.25">
      <c r="K98" s="50"/>
      <c r="L98" s="10"/>
      <c r="M98" s="10"/>
      <c r="N98" s="10"/>
      <c r="O98" s="54"/>
    </row>
    <row r="99" spans="1:15" hidden="1" x14ac:dyDescent="0.25">
      <c r="K99" s="50"/>
      <c r="L99" s="10"/>
      <c r="M99" s="10"/>
      <c r="N99" s="10"/>
      <c r="O99" s="54"/>
    </row>
    <row r="100" spans="1:15" hidden="1" x14ac:dyDescent="0.25">
      <c r="C100" s="9"/>
      <c r="D100" s="58"/>
      <c r="F100" s="42"/>
      <c r="G100" s="55"/>
      <c r="H100" s="52"/>
      <c r="I100" s="10"/>
      <c r="K100" s="50"/>
    </row>
    <row r="101" spans="1:15" x14ac:dyDescent="0.25">
      <c r="C101" s="9"/>
      <c r="D101" s="58"/>
      <c r="F101" s="42"/>
      <c r="G101" s="55"/>
      <c r="H101" s="52"/>
      <c r="I101" s="10"/>
      <c r="K101" s="50"/>
    </row>
    <row r="102" spans="1:15" x14ac:dyDescent="0.25">
      <c r="C102" s="9"/>
      <c r="D102" s="58"/>
      <c r="F102" s="42"/>
      <c r="G102" s="55"/>
      <c r="H102" s="52"/>
      <c r="I102" s="10"/>
      <c r="K102" s="50"/>
    </row>
    <row r="103" spans="1:15" x14ac:dyDescent="0.25">
      <c r="A103" s="59" t="s">
        <v>301</v>
      </c>
      <c r="D103" s="58"/>
      <c r="F103" s="42"/>
      <c r="G103" s="55"/>
      <c r="H103" s="55"/>
      <c r="I103" s="10"/>
      <c r="K103" s="50"/>
    </row>
    <row r="104" spans="1:15" x14ac:dyDescent="0.25">
      <c r="A104" s="13" t="s">
        <v>72</v>
      </c>
      <c r="C104" s="9" t="s">
        <v>302</v>
      </c>
      <c r="D104" s="49">
        <f>SUMIFS('Authorized Rev Req'!$R$9:$R$123,'Authorized Rev Req'!$T$9:$T$123,E104,'Authorized Rev Req'!$U$9:$U$123,"Y")</f>
        <v>533519.26416678389</v>
      </c>
      <c r="E104" s="76" t="s">
        <v>72</v>
      </c>
      <c r="F104" s="10">
        <f>$D104</f>
        <v>533519.26416678389</v>
      </c>
      <c r="G104" s="28"/>
      <c r="H104" s="10"/>
      <c r="I104" s="10"/>
      <c r="J104" s="38" t="s">
        <v>280</v>
      </c>
      <c r="K104" s="50"/>
    </row>
    <row r="105" spans="1:15" x14ac:dyDescent="0.25">
      <c r="A105" s="13" t="s">
        <v>53</v>
      </c>
      <c r="C105" s="9" t="s">
        <v>353</v>
      </c>
      <c r="D105" s="49">
        <f>SUMIFS('Authorized Rev Req'!$R$9:$R$123,'Authorized Rev Req'!$T$9:$T$123,E105,'Authorized Rev Req'!$U$9:$U$123,"Y")</f>
        <v>702220.88845014316</v>
      </c>
      <c r="E105" s="13" t="s">
        <v>53</v>
      </c>
      <c r="F105" s="10">
        <f>$D105</f>
        <v>702220.88845014316</v>
      </c>
      <c r="G105" s="10">
        <v>831789.25684531138</v>
      </c>
      <c r="I105" s="10"/>
      <c r="J105" s="38" t="s">
        <v>280</v>
      </c>
      <c r="K105" s="50"/>
    </row>
    <row r="106" spans="1:15" x14ac:dyDescent="0.25">
      <c r="A106" s="13" t="s">
        <v>55</v>
      </c>
      <c r="C106" s="9" t="s">
        <v>353</v>
      </c>
      <c r="D106" s="49">
        <f>SUMIFS('Authorized Rev Req'!$R$9:$R$123,'Authorized Rev Req'!$T$9:$T$123,E106,'Authorized Rev Req'!$U$9:$U$123,"Y")</f>
        <v>33447.156588696853</v>
      </c>
      <c r="E106" s="13" t="s">
        <v>55</v>
      </c>
      <c r="F106" s="10">
        <f>$D106</f>
        <v>33447.156588696853</v>
      </c>
      <c r="G106" s="28">
        <v>45447.806599173593</v>
      </c>
      <c r="J106" s="38" t="s">
        <v>280</v>
      </c>
      <c r="K106" s="50"/>
    </row>
    <row r="107" spans="1:15" x14ac:dyDescent="0.25">
      <c r="A107" s="13" t="s">
        <v>85</v>
      </c>
      <c r="C107" s="9" t="s">
        <v>302</v>
      </c>
      <c r="D107" s="49">
        <f>SUMIFS('Authorized Rev Req'!$R$9:$R$123,'Authorized Rev Req'!$T$9:$T$123,E107,'Authorized Rev Req'!$U$9:$U$123,"Y")</f>
        <v>18382.069849083746</v>
      </c>
      <c r="E107" s="13" t="s">
        <v>85</v>
      </c>
      <c r="F107" s="10">
        <f t="shared" ref="F107:F112" si="14">$D107</f>
        <v>18382.069849083746</v>
      </c>
      <c r="G107" s="28"/>
      <c r="H107" s="10"/>
      <c r="I107" s="10"/>
      <c r="J107" s="38" t="s">
        <v>280</v>
      </c>
      <c r="K107" s="50"/>
    </row>
    <row r="108" spans="1:15" x14ac:dyDescent="0.25">
      <c r="A108" s="13" t="s">
        <v>140</v>
      </c>
      <c r="C108" s="9" t="s">
        <v>353</v>
      </c>
      <c r="D108" s="49">
        <f>SUMIFS('Authorized Rev Req'!$R$9:$R$123,'Authorized Rev Req'!$T$9:$T$123,E108,'Authorized Rev Req'!$U$9:$U$123,"Y")</f>
        <v>180920.39476954547</v>
      </c>
      <c r="E108" s="13" t="s">
        <v>140</v>
      </c>
      <c r="F108" s="10">
        <f t="shared" si="14"/>
        <v>180920.39476954547</v>
      </c>
      <c r="G108" s="28">
        <v>-54069.806622989803</v>
      </c>
      <c r="H108" s="10"/>
      <c r="I108" s="10"/>
      <c r="J108" s="38" t="s">
        <v>280</v>
      </c>
      <c r="K108" s="50"/>
    </row>
    <row r="109" spans="1:15" x14ac:dyDescent="0.25">
      <c r="A109" s="13" t="s">
        <v>68</v>
      </c>
      <c r="C109" s="9" t="s">
        <v>353</v>
      </c>
      <c r="D109" s="49">
        <f>SUMIFS('Authorized Rev Req'!$R$9:$R$123,'Authorized Rev Req'!$T$9:$T$123,E109,'Authorized Rev Req'!$U$9:$U$123,"Y")</f>
        <v>-7078.6849770974941</v>
      </c>
      <c r="E109" s="13" t="s">
        <v>68</v>
      </c>
      <c r="F109" s="10">
        <f t="shared" si="14"/>
        <v>-7078.6849770974941</v>
      </c>
      <c r="G109" s="10">
        <v>-225000</v>
      </c>
      <c r="H109" s="10"/>
      <c r="I109" s="10"/>
      <c r="J109" s="38" t="s">
        <v>280</v>
      </c>
      <c r="K109" s="50"/>
    </row>
    <row r="110" spans="1:15" x14ac:dyDescent="0.25">
      <c r="A110" s="13" t="s">
        <v>79</v>
      </c>
      <c r="C110" s="9" t="s">
        <v>353</v>
      </c>
      <c r="D110" s="49">
        <f>SUMIFS('Authorized Rev Req'!$R$9:$R$123,'Authorized Rev Req'!$T$9:$T$123,E110,'Authorized Rev Req'!$U$9:$U$123,"Y")</f>
        <v>-56973.321812328577</v>
      </c>
      <c r="E110" s="13" t="s">
        <v>79</v>
      </c>
      <c r="F110" s="10">
        <f t="shared" si="14"/>
        <v>-56973.321812328577</v>
      </c>
      <c r="G110" s="28">
        <v>-2776.0812873163877</v>
      </c>
      <c r="H110" s="10"/>
      <c r="I110" s="10"/>
      <c r="J110" s="38" t="s">
        <v>280</v>
      </c>
      <c r="K110" s="50"/>
    </row>
    <row r="111" spans="1:15" x14ac:dyDescent="0.25">
      <c r="A111" s="13" t="s">
        <v>81</v>
      </c>
      <c r="C111" s="9" t="s">
        <v>302</v>
      </c>
      <c r="D111" s="49">
        <f>SUMIFS('Authorized Rev Req'!$R$9:$R$123,'Authorized Rev Req'!$T$9:$T$123,E111,'Authorized Rev Req'!$U$9:$U$123,"Y")</f>
        <v>-3963.8680499774641</v>
      </c>
      <c r="E111" s="13" t="s">
        <v>81</v>
      </c>
      <c r="F111" s="10">
        <f t="shared" si="14"/>
        <v>-3963.8680499774641</v>
      </c>
      <c r="G111" s="28"/>
      <c r="H111" s="10"/>
      <c r="I111" s="10"/>
      <c r="J111" s="38" t="s">
        <v>280</v>
      </c>
      <c r="K111" s="50"/>
    </row>
    <row r="112" spans="1:15" x14ac:dyDescent="0.25">
      <c r="A112" s="13" t="s">
        <v>61</v>
      </c>
      <c r="C112" s="9" t="s">
        <v>302</v>
      </c>
      <c r="D112" s="49">
        <f>SUMIFS('Authorized Rev Req'!$R$9:$R$123,'Authorized Rev Req'!$T$9:$T$123,E112,'Authorized Rev Req'!$U$9:$U$123,"Y")</f>
        <v>82612.683951972984</v>
      </c>
      <c r="E112" s="13" t="s">
        <v>61</v>
      </c>
      <c r="F112" s="10">
        <f t="shared" si="14"/>
        <v>82612.683951972984</v>
      </c>
      <c r="G112" s="28"/>
      <c r="I112" s="10"/>
      <c r="J112" s="38" t="s">
        <v>280</v>
      </c>
      <c r="K112" s="50"/>
      <c r="L112" s="38"/>
    </row>
    <row r="113" spans="1:21" x14ac:dyDescent="0.25">
      <c r="A113" s="13"/>
      <c r="C113" s="9"/>
      <c r="D113" s="53"/>
      <c r="F113" s="42"/>
      <c r="G113" s="55"/>
      <c r="H113" s="55"/>
      <c r="I113" s="10"/>
      <c r="K113" s="38"/>
    </row>
    <row r="114" spans="1:21" x14ac:dyDescent="0.25">
      <c r="A114" s="23" t="s">
        <v>249</v>
      </c>
      <c r="D114" s="53">
        <f>SUM(F114:I114)</f>
        <v>0</v>
      </c>
      <c r="F114" s="55"/>
      <c r="G114" s="55"/>
      <c r="H114" s="55"/>
      <c r="I114" s="10"/>
      <c r="K114" s="38"/>
      <c r="L114" s="38"/>
    </row>
    <row r="115" spans="1:21" x14ac:dyDescent="0.25">
      <c r="A115" s="76" t="s">
        <v>303</v>
      </c>
      <c r="C115" s="9" t="str">
        <f>'Authorized Rev Req'!I128</f>
        <v>ER22-2986-000</v>
      </c>
      <c r="D115" s="49">
        <f>'Authorized Rev Req'!R128</f>
        <v>3183965.255121164</v>
      </c>
      <c r="E115" s="76" t="s">
        <v>253</v>
      </c>
      <c r="F115" s="10">
        <f t="shared" ref="F115:F116" si="15">$D115</f>
        <v>3183965.255121164</v>
      </c>
      <c r="G115" s="10">
        <f t="shared" ref="G115:I116" si="16">F115</f>
        <v>3183965.255121164</v>
      </c>
      <c r="H115" s="10">
        <f t="shared" si="16"/>
        <v>3183965.255121164</v>
      </c>
      <c r="I115" s="10">
        <f t="shared" si="16"/>
        <v>3183965.255121164</v>
      </c>
      <c r="J115" s="38" t="s">
        <v>280</v>
      </c>
      <c r="K115" s="38"/>
    </row>
    <row r="116" spans="1:21" x14ac:dyDescent="0.25">
      <c r="A116" s="13" t="s">
        <v>304</v>
      </c>
      <c r="C116" s="76" t="str">
        <f>CONCATENATE('Authorized Rev Req'!F129," / ",'Authorized Rev Req'!F130,"")</f>
        <v>ER23-595-000 / ER22-2986-000</v>
      </c>
      <c r="D116" s="49">
        <f>SUM('Authorized Rev Req'!R129:R132)</f>
        <v>88530.289555328272</v>
      </c>
      <c r="E116" s="76" t="s">
        <v>257</v>
      </c>
      <c r="F116" s="10">
        <f t="shared" si="15"/>
        <v>88530.289555328272</v>
      </c>
      <c r="G116" s="10">
        <f t="shared" si="16"/>
        <v>88530.289555328272</v>
      </c>
      <c r="H116" s="10">
        <f t="shared" si="16"/>
        <v>88530.289555328272</v>
      </c>
      <c r="I116" s="10">
        <f t="shared" si="16"/>
        <v>88530.289555328272</v>
      </c>
      <c r="J116" s="38" t="s">
        <v>280</v>
      </c>
      <c r="K116" s="38"/>
    </row>
    <row r="117" spans="1:21" x14ac:dyDescent="0.25">
      <c r="D117" s="53"/>
      <c r="F117" s="10"/>
      <c r="G117" s="10"/>
      <c r="H117" s="10"/>
      <c r="I117" s="10"/>
      <c r="K117" s="55"/>
      <c r="L117" s="10"/>
      <c r="M117" s="10"/>
      <c r="N117" s="55"/>
      <c r="O117" s="60"/>
    </row>
    <row r="118" spans="1:21" x14ac:dyDescent="0.25">
      <c r="D118" s="53"/>
      <c r="F118" s="55"/>
      <c r="G118" s="10"/>
      <c r="H118" s="10"/>
      <c r="I118" s="10"/>
      <c r="K118" s="55"/>
      <c r="L118" s="10"/>
      <c r="M118" s="10"/>
      <c r="N118" s="55"/>
      <c r="O118" s="60"/>
    </row>
    <row r="119" spans="1:21" ht="15.75" thickBot="1" x14ac:dyDescent="0.3">
      <c r="A119" s="23" t="s">
        <v>305</v>
      </c>
      <c r="D119" s="61">
        <f>SUM(D10:D118)</f>
        <v>17759989.301309381</v>
      </c>
      <c r="E119" s="42"/>
      <c r="F119" s="62">
        <f>SUM(F10:F116)</f>
        <v>17759989.301309381</v>
      </c>
      <c r="G119" s="62">
        <f>SUM(G10:G116)</f>
        <v>18768534.511298355</v>
      </c>
      <c r="H119" s="62">
        <f>SUM(H10:H116)</f>
        <v>16855344.966181789</v>
      </c>
      <c r="I119" s="63">
        <f>SUM(I10:I116)</f>
        <v>15597470.780182833</v>
      </c>
      <c r="J119" s="76"/>
      <c r="K119" s="38"/>
    </row>
    <row r="120" spans="1:21" ht="15.75" thickTop="1" x14ac:dyDescent="0.25">
      <c r="D120" s="53">
        <f>D119-B5</f>
        <v>0</v>
      </c>
      <c r="E120" s="42"/>
      <c r="F120" s="42"/>
      <c r="G120" s="42"/>
      <c r="H120" s="42"/>
      <c r="I120" s="42"/>
      <c r="K120" s="38"/>
    </row>
    <row r="121" spans="1:21" x14ac:dyDescent="0.25">
      <c r="D121" s="43"/>
    </row>
    <row r="122" spans="1:21" ht="30.75" customHeight="1" x14ac:dyDescent="0.25">
      <c r="A122" s="92" t="s">
        <v>306</v>
      </c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64"/>
      <c r="Q122" s="48" t="s">
        <v>307</v>
      </c>
      <c r="R122" s="48"/>
    </row>
    <row r="123" spans="1:21" ht="75" customHeight="1" x14ac:dyDescent="0.25">
      <c r="A123" s="26" t="s">
        <v>44</v>
      </c>
      <c r="B123" s="26" t="s">
        <v>308</v>
      </c>
      <c r="C123" s="65" t="s">
        <v>309</v>
      </c>
      <c r="D123" s="66" t="s">
        <v>310</v>
      </c>
      <c r="E123" s="65" t="s">
        <v>311</v>
      </c>
      <c r="F123" s="93"/>
      <c r="G123" s="93"/>
      <c r="H123" s="93"/>
      <c r="I123" s="93"/>
      <c r="J123" s="65" t="s">
        <v>278</v>
      </c>
      <c r="K123" s="94" t="s">
        <v>312</v>
      </c>
      <c r="L123" s="94"/>
      <c r="M123" s="94"/>
      <c r="N123" s="94"/>
      <c r="O123" s="67" t="s">
        <v>313</v>
      </c>
      <c r="R123" s="26">
        <f>K124</f>
        <v>2023</v>
      </c>
      <c r="S123" s="26">
        <f t="shared" ref="S123:U123" si="17">L124</f>
        <v>2024</v>
      </c>
      <c r="T123" s="26">
        <f t="shared" si="17"/>
        <v>2025</v>
      </c>
      <c r="U123" s="26">
        <f t="shared" si="17"/>
        <v>2026</v>
      </c>
    </row>
    <row r="124" spans="1:21" x14ac:dyDescent="0.25">
      <c r="A124" s="23" t="s">
        <v>49</v>
      </c>
      <c r="C124" s="75"/>
      <c r="D124" s="68"/>
      <c r="E124" s="75"/>
      <c r="F124" s="76">
        <f>F$9</f>
        <v>2023</v>
      </c>
      <c r="G124" s="76">
        <f>G$9</f>
        <v>2024</v>
      </c>
      <c r="H124" s="76">
        <f>H$9</f>
        <v>2025</v>
      </c>
      <c r="I124" s="76">
        <v>2026</v>
      </c>
      <c r="J124" s="76"/>
      <c r="K124" s="76">
        <f>F$9</f>
        <v>2023</v>
      </c>
      <c r="L124" s="76">
        <f>G$9</f>
        <v>2024</v>
      </c>
      <c r="M124" s="76">
        <f>H$9</f>
        <v>2025</v>
      </c>
      <c r="N124" s="76">
        <v>2026</v>
      </c>
      <c r="O124" s="31"/>
      <c r="Q124" s="76" t="s">
        <v>72</v>
      </c>
      <c r="R124" s="56">
        <f>SUM(R10,SUMIFS(K$125:K$159,$E$125:$E$159,$Q124,$O$125:$O$159,"y"))</f>
        <v>4548529.9373542331</v>
      </c>
      <c r="S124" s="56">
        <f>SUM(S10,SUMIFS(L$125:L$159,$E$125:$E$159,$Q124,$O$125:$O$159,"y"))</f>
        <v>4782817.6529773613</v>
      </c>
      <c r="T124" s="56">
        <f>SUM(T10,SUMIFS(M$125:M$159,$E$125:$E$159,$Q124,$O$125:$O$159,"y"))</f>
        <v>4015010.6731874496</v>
      </c>
      <c r="U124" s="56">
        <f>SUM(U10,SUMIFS(N$125:N$159,$E$125:$E$159,$Q124,$O$125:$O$159,"y"))</f>
        <v>4015010.6731874496</v>
      </c>
    </row>
    <row r="125" spans="1:21" x14ac:dyDescent="0.25">
      <c r="A125" s="76" t="s">
        <v>17</v>
      </c>
      <c r="B125" s="76" t="s">
        <v>354</v>
      </c>
      <c r="C125" s="77" t="s">
        <v>314</v>
      </c>
      <c r="D125" s="53">
        <f>F125</f>
        <v>0</v>
      </c>
      <c r="E125" s="76" t="s">
        <v>53</v>
      </c>
      <c r="F125" s="10"/>
      <c r="G125" s="10">
        <v>1549</v>
      </c>
      <c r="H125" s="10">
        <v>1549</v>
      </c>
      <c r="I125" s="10">
        <v>1549</v>
      </c>
      <c r="J125" s="38" t="s">
        <v>281</v>
      </c>
      <c r="K125" s="10">
        <f>F125</f>
        <v>0</v>
      </c>
      <c r="L125" s="10">
        <f>G125</f>
        <v>1549</v>
      </c>
      <c r="M125" s="10">
        <f>H125</f>
        <v>1549</v>
      </c>
      <c r="N125" s="10">
        <f>I125</f>
        <v>1549</v>
      </c>
      <c r="O125" s="54" t="s">
        <v>330</v>
      </c>
      <c r="Q125" s="76" t="s">
        <v>85</v>
      </c>
      <c r="R125" s="56">
        <f t="shared" ref="R125:R137" si="18">SUM(R12,SUMIFS(K$125:K$159,$E$125:$E$159,$Q125,$O$125:$O$159,"y"))</f>
        <v>206716.73071733187</v>
      </c>
      <c r="S125" s="56">
        <f t="shared" ref="S125:U127" si="19">SUM(S12,SUMIFS(L$125:L$156,$E$125:$E$156,$Q125,$O$125:$O$156,"y"))</f>
        <v>501265.77973800304</v>
      </c>
      <c r="T125" s="56">
        <f t="shared" si="19"/>
        <v>188334.66086824812</v>
      </c>
      <c r="U125" s="56">
        <f t="shared" si="19"/>
        <v>188334.66086824812</v>
      </c>
    </row>
    <row r="126" spans="1:21" x14ac:dyDescent="0.25">
      <c r="A126" s="76" t="s">
        <v>11</v>
      </c>
      <c r="B126" s="9" t="s">
        <v>10</v>
      </c>
      <c r="C126" s="77" t="s">
        <v>315</v>
      </c>
      <c r="D126" s="49">
        <f t="shared" ref="D126" si="20">F126</f>
        <v>0</v>
      </c>
      <c r="E126" s="76" t="s">
        <v>53</v>
      </c>
      <c r="F126" s="10"/>
      <c r="G126" s="10">
        <v>197370.95600000001</v>
      </c>
      <c r="H126" s="10">
        <f>G126</f>
        <v>197370.95600000001</v>
      </c>
      <c r="I126" s="10">
        <f>H126</f>
        <v>197370.95600000001</v>
      </c>
      <c r="J126" s="42" t="s">
        <v>281</v>
      </c>
      <c r="K126" s="10"/>
      <c r="L126" s="10">
        <f>G126</f>
        <v>197370.95600000001</v>
      </c>
      <c r="M126" s="10">
        <f>H126</f>
        <v>197370.95600000001</v>
      </c>
      <c r="N126" s="10">
        <f>I126</f>
        <v>197370.95600000001</v>
      </c>
      <c r="O126" s="54" t="s">
        <v>330</v>
      </c>
      <c r="Q126" s="76" t="s">
        <v>53</v>
      </c>
      <c r="R126" s="56">
        <f t="shared" si="18"/>
        <v>6334285.4319363991</v>
      </c>
      <c r="S126" s="56">
        <f t="shared" si="19"/>
        <v>9547617.251676362</v>
      </c>
      <c r="T126" s="56">
        <f t="shared" si="19"/>
        <v>8910487.9784892015</v>
      </c>
      <c r="U126" s="56">
        <f t="shared" si="19"/>
        <v>8405842.2951820847</v>
      </c>
    </row>
    <row r="127" spans="1:21" x14ac:dyDescent="0.25">
      <c r="A127" s="76" t="s">
        <v>316</v>
      </c>
      <c r="B127" s="9" t="s">
        <v>317</v>
      </c>
      <c r="C127" s="77" t="s">
        <v>318</v>
      </c>
      <c r="D127" s="49">
        <f>F127</f>
        <v>0</v>
      </c>
      <c r="E127" s="76" t="s">
        <v>55</v>
      </c>
      <c r="G127" s="38">
        <v>176101.4644897554</v>
      </c>
      <c r="H127" s="38">
        <v>15161.483883774034</v>
      </c>
      <c r="J127" s="38" t="s">
        <v>281</v>
      </c>
      <c r="L127" s="10">
        <f>G127</f>
        <v>176101.4644897554</v>
      </c>
      <c r="M127" s="10">
        <f>H127</f>
        <v>15161.483883774034</v>
      </c>
      <c r="N127" s="10"/>
      <c r="O127" s="54" t="s">
        <v>330</v>
      </c>
      <c r="Q127" s="76" t="s">
        <v>160</v>
      </c>
      <c r="R127" s="56">
        <f t="shared" si="18"/>
        <v>-490991.29997716483</v>
      </c>
      <c r="S127" s="56">
        <f t="shared" si="19"/>
        <v>-690593.62399999995</v>
      </c>
      <c r="T127" s="56">
        <f t="shared" si="19"/>
        <v>-490991.29997716483</v>
      </c>
      <c r="U127" s="56">
        <f t="shared" si="19"/>
        <v>-490991.29997716483</v>
      </c>
    </row>
    <row r="128" spans="1:21" x14ac:dyDescent="0.25">
      <c r="A128" s="76" t="s">
        <v>316</v>
      </c>
      <c r="B128" s="9" t="s">
        <v>317</v>
      </c>
      <c r="C128" s="77" t="s">
        <v>318</v>
      </c>
      <c r="D128" s="49">
        <f>F128</f>
        <v>0</v>
      </c>
      <c r="E128" s="76" t="s">
        <v>61</v>
      </c>
      <c r="H128" s="38">
        <v>4431.5874705635943</v>
      </c>
      <c r="I128" s="38"/>
      <c r="J128" s="38" t="s">
        <v>281</v>
      </c>
      <c r="L128" s="10"/>
      <c r="M128" s="10">
        <f>H128</f>
        <v>4431.5874705635943</v>
      </c>
      <c r="O128" s="54" t="s">
        <v>330</v>
      </c>
      <c r="Q128" s="76" t="s">
        <v>81</v>
      </c>
      <c r="R128" s="56">
        <f t="shared" si="18"/>
        <v>23201.346266335462</v>
      </c>
      <c r="S128" s="56">
        <f t="shared" ref="S128:S137" si="21">SUM(S15,SUMIFS(L$125:L$159,$E$125:$E$159,$Q128,$O$125:$O$159,"y"))</f>
        <v>77396.433346409001</v>
      </c>
      <c r="T128" s="56">
        <f t="shared" ref="T128:T137" si="22">SUM(T15,SUMIFS(M$125:M$159,$E$125:$E$159,$Q128,$O$125:$O$159,"y"))</f>
        <v>27165.214316312926</v>
      </c>
      <c r="U128" s="56">
        <f t="shared" ref="U128:U137" si="23">SUM(U15,SUMIFS(N$125:N$159,$E$125:$E$159,$Q128,$O$125:$O$159,"y"))</f>
        <v>27165.214316312926</v>
      </c>
    </row>
    <row r="129" spans="1:23" x14ac:dyDescent="0.25">
      <c r="A129" s="76" t="s">
        <v>319</v>
      </c>
      <c r="B129" s="9" t="s">
        <v>320</v>
      </c>
      <c r="C129" s="77" t="s">
        <v>355</v>
      </c>
      <c r="D129" s="49">
        <f t="shared" ref="D129:D139" si="24">F129</f>
        <v>0</v>
      </c>
      <c r="E129" s="76" t="s">
        <v>85</v>
      </c>
      <c r="G129" s="38">
        <v>501265.77973800304</v>
      </c>
      <c r="H129" s="38"/>
      <c r="J129" s="42" t="s">
        <v>280</v>
      </c>
      <c r="L129" s="28">
        <f>G129-G23</f>
        <v>312931.11886975495</v>
      </c>
      <c r="M129" s="28"/>
      <c r="N129" s="28"/>
      <c r="O129" s="54" t="s">
        <v>330</v>
      </c>
      <c r="Q129" s="76" t="s">
        <v>68</v>
      </c>
      <c r="R129" s="56">
        <f t="shared" si="18"/>
        <v>111448.8260379025</v>
      </c>
      <c r="S129" s="56">
        <f t="shared" si="21"/>
        <v>-213232.488985</v>
      </c>
      <c r="T129" s="56">
        <f t="shared" si="22"/>
        <v>11767.511015</v>
      </c>
      <c r="U129" s="56">
        <f t="shared" si="23"/>
        <v>0</v>
      </c>
    </row>
    <row r="130" spans="1:23" x14ac:dyDescent="0.25">
      <c r="A130" s="76" t="s">
        <v>319</v>
      </c>
      <c r="B130" s="9" t="s">
        <v>320</v>
      </c>
      <c r="C130" s="77" t="s">
        <v>355</v>
      </c>
      <c r="D130" s="49">
        <f t="shared" si="24"/>
        <v>0</v>
      </c>
      <c r="E130" s="76" t="s">
        <v>61</v>
      </c>
      <c r="G130" s="38">
        <v>904.68382282581786</v>
      </c>
      <c r="J130" s="42" t="s">
        <v>280</v>
      </c>
      <c r="L130" s="10">
        <f>G130-'Authorized Rev Req'!P25</f>
        <v>454.05979102497781</v>
      </c>
      <c r="M130" s="28"/>
      <c r="N130" s="28"/>
      <c r="O130" s="54" t="s">
        <v>330</v>
      </c>
      <c r="Q130" s="76" t="s">
        <v>140</v>
      </c>
      <c r="R130" s="56">
        <f t="shared" si="18"/>
        <v>822207.17049729195</v>
      </c>
      <c r="S130" s="56">
        <f t="shared" si="21"/>
        <v>612226.09562389133</v>
      </c>
      <c r="T130" s="56">
        <f t="shared" si="22"/>
        <v>386303.64584910322</v>
      </c>
      <c r="U130" s="56">
        <f t="shared" si="23"/>
        <v>367491.57425910328</v>
      </c>
    </row>
    <row r="131" spans="1:23" ht="15" customHeight="1" x14ac:dyDescent="0.25">
      <c r="A131" s="76" t="s">
        <v>319</v>
      </c>
      <c r="B131" s="9" t="s">
        <v>320</v>
      </c>
      <c r="C131" s="77" t="s">
        <v>355</v>
      </c>
      <c r="D131" s="49">
        <f t="shared" si="24"/>
        <v>0</v>
      </c>
      <c r="E131" s="76" t="s">
        <v>61</v>
      </c>
      <c r="G131" s="38">
        <v>-2332931.8669841071</v>
      </c>
      <c r="J131" s="42" t="s">
        <v>280</v>
      </c>
      <c r="L131" s="28">
        <f>G131-G21</f>
        <v>-103801.22667395696</v>
      </c>
      <c r="M131" s="28"/>
      <c r="N131" s="28"/>
      <c r="O131" s="54" t="s">
        <v>330</v>
      </c>
      <c r="Q131" s="76" t="s">
        <v>112</v>
      </c>
      <c r="R131" s="56">
        <f t="shared" si="18"/>
        <v>378335.58635205327</v>
      </c>
      <c r="S131" s="56">
        <f t="shared" si="21"/>
        <v>392919.74731796095</v>
      </c>
      <c r="T131" s="56">
        <f t="shared" si="22"/>
        <v>392919.74731796095</v>
      </c>
      <c r="U131" s="56">
        <f t="shared" si="23"/>
        <v>392919.74731796095</v>
      </c>
    </row>
    <row r="132" spans="1:23" ht="15" customHeight="1" x14ac:dyDescent="0.25">
      <c r="A132" s="76" t="s">
        <v>319</v>
      </c>
      <c r="B132" s="9" t="s">
        <v>320</v>
      </c>
      <c r="C132" s="77" t="s">
        <v>355</v>
      </c>
      <c r="D132" s="49">
        <f t="shared" si="24"/>
        <v>0</v>
      </c>
      <c r="E132" s="76" t="s">
        <v>81</v>
      </c>
      <c r="G132" s="38">
        <v>77396.433346409001</v>
      </c>
      <c r="J132" s="42" t="s">
        <v>280</v>
      </c>
      <c r="K132" s="10"/>
      <c r="L132" s="10">
        <f>G132-G22</f>
        <v>50231.219030096079</v>
      </c>
      <c r="M132" s="10"/>
      <c r="N132" s="10"/>
      <c r="O132" s="54" t="s">
        <v>330</v>
      </c>
      <c r="Q132" s="13" t="s">
        <v>79</v>
      </c>
      <c r="R132" s="56">
        <f t="shared" si="18"/>
        <v>-56973.321812328577</v>
      </c>
      <c r="S132" s="56">
        <f t="shared" si="21"/>
        <v>-2776.0812873163877</v>
      </c>
      <c r="T132" s="56">
        <f t="shared" si="22"/>
        <v>0</v>
      </c>
      <c r="U132" s="56">
        <f t="shared" si="23"/>
        <v>0</v>
      </c>
    </row>
    <row r="133" spans="1:23" ht="15" customHeight="1" x14ac:dyDescent="0.25">
      <c r="A133" s="76" t="s">
        <v>319</v>
      </c>
      <c r="B133" s="9" t="s">
        <v>320</v>
      </c>
      <c r="C133" s="77" t="s">
        <v>355</v>
      </c>
      <c r="D133" s="49">
        <f t="shared" si="24"/>
        <v>0</v>
      </c>
      <c r="E133" s="76" t="s">
        <v>72</v>
      </c>
      <c r="F133" s="10"/>
      <c r="G133" s="10">
        <v>4422756.9296301259</v>
      </c>
      <c r="H133" s="10"/>
      <c r="I133" s="10"/>
      <c r="J133" s="42" t="s">
        <v>280</v>
      </c>
      <c r="L133" s="28">
        <f>G133-G20</f>
        <v>410463.84095944325</v>
      </c>
      <c r="O133" s="54" t="s">
        <v>330</v>
      </c>
      <c r="Q133" s="75" t="s">
        <v>253</v>
      </c>
      <c r="R133" s="56">
        <f t="shared" si="18"/>
        <v>3183965.255121164</v>
      </c>
      <c r="S133" s="56">
        <f t="shared" si="21"/>
        <v>2826881.9665699136</v>
      </c>
      <c r="T133" s="56">
        <f t="shared" si="22"/>
        <v>3183965.255121164</v>
      </c>
      <c r="U133" s="56">
        <f t="shared" si="23"/>
        <v>3183965.255121164</v>
      </c>
    </row>
    <row r="134" spans="1:23" ht="15" customHeight="1" x14ac:dyDescent="0.25">
      <c r="A134" s="76" t="s">
        <v>319</v>
      </c>
      <c r="B134" s="9" t="s">
        <v>320</v>
      </c>
      <c r="C134" s="77" t="s">
        <v>355</v>
      </c>
      <c r="D134" s="49">
        <f t="shared" si="24"/>
        <v>0</v>
      </c>
      <c r="E134" s="76" t="s">
        <v>72</v>
      </c>
      <c r="F134" s="10"/>
      <c r="G134" s="10">
        <v>0</v>
      </c>
      <c r="H134" s="10"/>
      <c r="I134" s="10"/>
      <c r="J134" s="42" t="s">
        <v>280</v>
      </c>
      <c r="K134" s="10"/>
      <c r="L134" s="28">
        <f>G134</f>
        <v>0</v>
      </c>
      <c r="O134" s="54" t="s">
        <v>330</v>
      </c>
      <c r="Q134" s="76" t="s">
        <v>257</v>
      </c>
      <c r="R134" s="56">
        <f t="shared" si="18"/>
        <v>88530.289555328272</v>
      </c>
      <c r="S134" s="56">
        <f t="shared" si="21"/>
        <v>88530.289555328272</v>
      </c>
      <c r="T134" s="56">
        <f t="shared" si="22"/>
        <v>88530.289555328272</v>
      </c>
      <c r="U134" s="56">
        <f t="shared" si="23"/>
        <v>88530.289555328272</v>
      </c>
    </row>
    <row r="135" spans="1:23" ht="15" customHeight="1" x14ac:dyDescent="0.25">
      <c r="A135" s="76" t="s">
        <v>319</v>
      </c>
      <c r="B135" s="9" t="s">
        <v>320</v>
      </c>
      <c r="C135" s="77" t="s">
        <v>355</v>
      </c>
      <c r="D135" s="49">
        <f t="shared" si="24"/>
        <v>0</v>
      </c>
      <c r="E135" s="76" t="s">
        <v>61</v>
      </c>
      <c r="F135" s="10"/>
      <c r="G135" s="10">
        <v>9865.8904720311129</v>
      </c>
      <c r="H135" s="10"/>
      <c r="I135" s="10"/>
      <c r="J135" s="42" t="s">
        <v>280</v>
      </c>
      <c r="L135" s="28">
        <f>G135-'Authorized Rev Req'!P24</f>
        <v>99349.058529855203</v>
      </c>
      <c r="O135" s="54" t="s">
        <v>330</v>
      </c>
      <c r="Q135" s="76" t="s">
        <v>61</v>
      </c>
      <c r="R135" s="56">
        <f t="shared" si="18"/>
        <v>158727.81278361095</v>
      </c>
      <c r="S135" s="56">
        <f t="shared" si="21"/>
        <v>283606.59030462924</v>
      </c>
      <c r="T135" s="56">
        <f t="shared" si="22"/>
        <v>-244051.95072206247</v>
      </c>
      <c r="U135" s="56">
        <f t="shared" si="23"/>
        <v>-979146.82143924397</v>
      </c>
      <c r="W135" s="13"/>
    </row>
    <row r="136" spans="1:23" x14ac:dyDescent="0.25">
      <c r="A136" s="76" t="s">
        <v>319</v>
      </c>
      <c r="B136" s="9" t="s">
        <v>320</v>
      </c>
      <c r="C136" s="77" t="s">
        <v>355</v>
      </c>
      <c r="D136" s="49">
        <f t="shared" si="24"/>
        <v>0</v>
      </c>
      <c r="E136" s="76" t="s">
        <v>140</v>
      </c>
      <c r="F136" s="10"/>
      <c r="G136" s="10">
        <v>2270.82376705965</v>
      </c>
      <c r="H136" s="10"/>
      <c r="I136" s="10"/>
      <c r="J136" s="42" t="s">
        <v>280</v>
      </c>
      <c r="L136" s="28">
        <f>G136-G93</f>
        <v>4328.9631465105031</v>
      </c>
      <c r="O136" s="54" t="s">
        <v>330</v>
      </c>
      <c r="Q136" s="76" t="s">
        <v>133</v>
      </c>
      <c r="R136" s="56">
        <f t="shared" si="18"/>
        <v>148808.70483383685</v>
      </c>
      <c r="S136" s="56">
        <f t="shared" si="21"/>
        <v>125834.01361614843</v>
      </c>
      <c r="T136" s="56">
        <f t="shared" si="22"/>
        <v>252746.77072485787</v>
      </c>
      <c r="U136" s="56">
        <f t="shared" si="23"/>
        <v>252032.27622012881</v>
      </c>
    </row>
    <row r="137" spans="1:23" ht="17.25" x14ac:dyDescent="0.4">
      <c r="A137" s="76" t="s">
        <v>319</v>
      </c>
      <c r="B137" s="9" t="s">
        <v>320</v>
      </c>
      <c r="C137" s="77" t="s">
        <v>355</v>
      </c>
      <c r="D137" s="49">
        <f t="shared" si="24"/>
        <v>0</v>
      </c>
      <c r="E137" s="76" t="s">
        <v>140</v>
      </c>
      <c r="F137" s="10"/>
      <c r="G137" s="10">
        <v>21736.702831683713</v>
      </c>
      <c r="H137" s="10"/>
      <c r="I137" s="10"/>
      <c r="J137" s="42" t="s">
        <v>280</v>
      </c>
      <c r="L137" s="28">
        <f>G137-G67</f>
        <v>1731.4715933375337</v>
      </c>
      <c r="O137" s="54" t="s">
        <v>330</v>
      </c>
      <c r="Q137" s="76" t="s">
        <v>55</v>
      </c>
      <c r="R137" s="69">
        <f t="shared" si="18"/>
        <v>2303196.8316433839</v>
      </c>
      <c r="S137" s="69">
        <f t="shared" si="21"/>
        <v>3765436.5086397128</v>
      </c>
      <c r="T137" s="69">
        <f t="shared" si="22"/>
        <v>1174917.3255151953</v>
      </c>
      <c r="U137" s="69">
        <f t="shared" si="23"/>
        <v>538948.55419426458</v>
      </c>
    </row>
    <row r="138" spans="1:23" x14ac:dyDescent="0.25">
      <c r="A138" s="76" t="s">
        <v>319</v>
      </c>
      <c r="B138" s="9" t="s">
        <v>320</v>
      </c>
      <c r="C138" s="77" t="s">
        <v>355</v>
      </c>
      <c r="D138" s="49">
        <f t="shared" si="24"/>
        <v>0</v>
      </c>
      <c r="E138" s="76" t="s">
        <v>140</v>
      </c>
      <c r="F138" s="10"/>
      <c r="G138" s="10">
        <v>8020.0719044732732</v>
      </c>
      <c r="H138" s="10"/>
      <c r="I138" s="10"/>
      <c r="J138" s="42" t="s">
        <v>280</v>
      </c>
      <c r="L138" s="28">
        <f>G138-G92</f>
        <v>-5297.5328286573485</v>
      </c>
      <c r="O138" s="54" t="s">
        <v>330</v>
      </c>
      <c r="Q138" s="76" t="s">
        <v>282</v>
      </c>
      <c r="R138" s="31">
        <f>SUM(R124:R137)</f>
        <v>17759989.301309377</v>
      </c>
      <c r="S138" s="31">
        <f>SUM(S124:S137)</f>
        <v>22097930.135093402</v>
      </c>
      <c r="T138" s="31">
        <f>SUM(T124:T137)</f>
        <v>17897105.82126059</v>
      </c>
      <c r="U138" s="31">
        <f>SUM(U124:U137)</f>
        <v>15990102.418805633</v>
      </c>
    </row>
    <row r="139" spans="1:23" x14ac:dyDescent="0.25">
      <c r="A139" s="76" t="s">
        <v>319</v>
      </c>
      <c r="B139" s="9" t="s">
        <v>320</v>
      </c>
      <c r="C139" s="77" t="s">
        <v>356</v>
      </c>
      <c r="D139" s="49">
        <f t="shared" si="24"/>
        <v>0</v>
      </c>
      <c r="E139" s="76" t="s">
        <v>160</v>
      </c>
      <c r="F139" s="10"/>
      <c r="G139" s="42">
        <v>-690593.62399999995</v>
      </c>
      <c r="H139" s="10"/>
      <c r="I139" s="10"/>
      <c r="J139" s="42" t="s">
        <v>280</v>
      </c>
      <c r="L139" s="28">
        <f>G139-G66</f>
        <v>-199602.32402283512</v>
      </c>
      <c r="O139" s="54" t="s">
        <v>330</v>
      </c>
    </row>
    <row r="140" spans="1:23" x14ac:dyDescent="0.25">
      <c r="A140" s="76" t="s">
        <v>321</v>
      </c>
      <c r="B140" s="76" t="s">
        <v>322</v>
      </c>
      <c r="C140" s="77" t="s">
        <v>323</v>
      </c>
      <c r="D140" s="49">
        <v>0</v>
      </c>
      <c r="E140" s="76" t="s">
        <v>72</v>
      </c>
      <c r="G140" s="10">
        <v>315549.55412115454</v>
      </c>
      <c r="H140" s="10"/>
      <c r="I140" s="10"/>
      <c r="J140" s="10" t="s">
        <v>281</v>
      </c>
      <c r="L140" s="10">
        <f>G140</f>
        <v>315549.55412115454</v>
      </c>
      <c r="M140" s="10"/>
      <c r="N140" s="10"/>
      <c r="O140" s="54" t="s">
        <v>330</v>
      </c>
      <c r="Q140" s="70"/>
      <c r="R140" s="28"/>
      <c r="S140" s="71"/>
      <c r="T140" s="28"/>
      <c r="U140" s="28"/>
    </row>
    <row r="141" spans="1:23" x14ac:dyDescent="0.25">
      <c r="A141" s="76" t="s">
        <v>324</v>
      </c>
      <c r="B141" s="9" t="s">
        <v>325</v>
      </c>
      <c r="C141" s="76" t="s">
        <v>326</v>
      </c>
      <c r="D141" s="49">
        <v>0</v>
      </c>
      <c r="E141" s="76" t="s">
        <v>55</v>
      </c>
      <c r="G141" s="10">
        <v>512468.09572898498</v>
      </c>
      <c r="H141" s="10">
        <v>58059.601262447795</v>
      </c>
      <c r="I141" s="10"/>
      <c r="J141" s="10" t="s">
        <v>281</v>
      </c>
      <c r="L141" s="10">
        <f>G141</f>
        <v>512468.09572898498</v>
      </c>
      <c r="M141" s="10">
        <f>H141</f>
        <v>58059.601262447795</v>
      </c>
      <c r="N141" s="10"/>
      <c r="O141" s="54" t="s">
        <v>330</v>
      </c>
      <c r="Q141" s="70"/>
    </row>
    <row r="142" spans="1:23" x14ac:dyDescent="0.25">
      <c r="A142" s="76" t="s">
        <v>324</v>
      </c>
      <c r="B142" s="9" t="s">
        <v>325</v>
      </c>
      <c r="C142" s="76" t="s">
        <v>326</v>
      </c>
      <c r="D142" s="49">
        <f>F142</f>
        <v>0</v>
      </c>
      <c r="E142" s="76" t="s">
        <v>61</v>
      </c>
      <c r="F142" s="10"/>
      <c r="G142" s="10"/>
      <c r="H142" s="10">
        <v>35383.188752390226</v>
      </c>
      <c r="I142" s="10"/>
      <c r="J142" s="10" t="s">
        <v>281</v>
      </c>
      <c r="K142" s="10"/>
      <c r="L142" s="10">
        <f>H142</f>
        <v>35383.188752390226</v>
      </c>
      <c r="M142" s="10"/>
      <c r="N142" s="10"/>
      <c r="O142" s="54" t="s">
        <v>330</v>
      </c>
      <c r="Q142" s="70"/>
    </row>
    <row r="143" spans="1:23" x14ac:dyDescent="0.25">
      <c r="A143" s="76" t="s">
        <v>357</v>
      </c>
      <c r="B143" s="9" t="s">
        <v>358</v>
      </c>
      <c r="C143" s="77" t="s">
        <v>359</v>
      </c>
      <c r="D143" s="49"/>
      <c r="E143" s="76" t="s">
        <v>55</v>
      </c>
      <c r="F143" s="10"/>
      <c r="G143" s="10">
        <v>1582098.5108863486</v>
      </c>
      <c r="H143" s="10">
        <v>335701.48678790429</v>
      </c>
      <c r="I143" s="10">
        <v>68083.800613195417</v>
      </c>
      <c r="J143" s="10" t="s">
        <v>281</v>
      </c>
      <c r="K143" s="10"/>
      <c r="L143" s="10">
        <f>G143</f>
        <v>1582098.5108863486</v>
      </c>
      <c r="M143" s="10">
        <f>H143</f>
        <v>335701.48678790429</v>
      </c>
      <c r="N143" s="10">
        <f>I143</f>
        <v>68083.800613195417</v>
      </c>
      <c r="O143" s="54" t="s">
        <v>330</v>
      </c>
    </row>
    <row r="144" spans="1:23" x14ac:dyDescent="0.25">
      <c r="A144" s="76" t="s">
        <v>357</v>
      </c>
      <c r="B144" s="9" t="s">
        <v>358</v>
      </c>
      <c r="C144" s="77" t="s">
        <v>359</v>
      </c>
      <c r="D144" s="49"/>
      <c r="E144" s="76" t="s">
        <v>61</v>
      </c>
      <c r="F144" s="10"/>
      <c r="H144" s="10">
        <v>7404.4885923091042</v>
      </c>
      <c r="I144" s="85">
        <v>25.125432528396345</v>
      </c>
      <c r="J144" s="38" t="s">
        <v>281</v>
      </c>
      <c r="K144" s="28"/>
      <c r="L144" s="10"/>
      <c r="M144" s="10">
        <f>H144</f>
        <v>7404.4885923091042</v>
      </c>
      <c r="N144" s="10">
        <f>I144</f>
        <v>25.125432528396345</v>
      </c>
      <c r="O144" s="54" t="s">
        <v>330</v>
      </c>
    </row>
    <row r="145" spans="1:17" x14ac:dyDescent="0.25">
      <c r="A145" s="76" t="s">
        <v>332</v>
      </c>
      <c r="B145" s="9" t="s">
        <v>333</v>
      </c>
      <c r="C145" s="76" t="s">
        <v>334</v>
      </c>
      <c r="D145" s="49">
        <v>0</v>
      </c>
      <c r="E145" s="76" t="s">
        <v>55</v>
      </c>
      <c r="G145" s="55">
        <v>295130</v>
      </c>
      <c r="H145" s="34">
        <f>G145</f>
        <v>295130</v>
      </c>
      <c r="J145" s="38" t="s">
        <v>281</v>
      </c>
      <c r="L145" s="10">
        <f t="shared" ref="L145:M148" si="25">G145</f>
        <v>295130</v>
      </c>
      <c r="M145" s="10">
        <f t="shared" si="25"/>
        <v>295130</v>
      </c>
      <c r="O145" s="54" t="s">
        <v>330</v>
      </c>
    </row>
    <row r="146" spans="1:17" x14ac:dyDescent="0.25">
      <c r="A146" s="76" t="s">
        <v>332</v>
      </c>
      <c r="B146" s="9" t="s">
        <v>333</v>
      </c>
      <c r="C146" s="76" t="s">
        <v>334</v>
      </c>
      <c r="D146" s="49">
        <v>0</v>
      </c>
      <c r="E146" s="76" t="s">
        <v>61</v>
      </c>
      <c r="G146" s="76">
        <v>635</v>
      </c>
      <c r="H146" s="76">
        <v>635</v>
      </c>
      <c r="J146" s="38" t="s">
        <v>281</v>
      </c>
      <c r="L146" s="10">
        <f t="shared" si="25"/>
        <v>635</v>
      </c>
      <c r="M146" s="10">
        <f t="shared" si="25"/>
        <v>635</v>
      </c>
      <c r="O146" s="54" t="s">
        <v>330</v>
      </c>
    </row>
    <row r="147" spans="1:17" x14ac:dyDescent="0.25">
      <c r="A147" s="76" t="s">
        <v>360</v>
      </c>
      <c r="B147" s="9" t="s">
        <v>361</v>
      </c>
      <c r="C147" s="9" t="s">
        <v>362</v>
      </c>
      <c r="D147" s="49"/>
      <c r="E147" s="76" t="s">
        <v>53</v>
      </c>
      <c r="G147" s="10">
        <v>124886.01875114115</v>
      </c>
      <c r="H147" s="28">
        <f>G147</f>
        <v>124886.01875114115</v>
      </c>
      <c r="I147" s="28">
        <f>H147</f>
        <v>124886.01875114115</v>
      </c>
      <c r="J147" s="38" t="s">
        <v>281</v>
      </c>
      <c r="L147" s="10">
        <f t="shared" si="25"/>
        <v>124886.01875114115</v>
      </c>
      <c r="M147" s="10">
        <f t="shared" si="25"/>
        <v>124886.01875114115</v>
      </c>
      <c r="N147" s="10">
        <f>I147</f>
        <v>124886.01875114115</v>
      </c>
      <c r="O147" s="54" t="s">
        <v>330</v>
      </c>
    </row>
    <row r="148" spans="1:17" x14ac:dyDescent="0.25">
      <c r="A148" s="76" t="str">
        <f>A147</f>
        <v>2023 Cost of Capital</v>
      </c>
      <c r="B148" s="9" t="str">
        <f>B147</f>
        <v>AL4813-G/7046-E</v>
      </c>
      <c r="C148" s="9" t="s">
        <v>362</v>
      </c>
      <c r="D148" s="49"/>
      <c r="E148" s="76" t="s">
        <v>61</v>
      </c>
      <c r="G148" s="10">
        <v>33413.298755363438</v>
      </c>
      <c r="H148" s="28">
        <f>G148</f>
        <v>33413.298755363438</v>
      </c>
      <c r="I148" s="28">
        <f>H148</f>
        <v>33413.298755363438</v>
      </c>
      <c r="J148" s="38" t="s">
        <v>281</v>
      </c>
      <c r="L148" s="10">
        <f t="shared" si="25"/>
        <v>33413.298755363438</v>
      </c>
      <c r="M148" s="10">
        <f t="shared" si="25"/>
        <v>33413.298755363438</v>
      </c>
      <c r="N148" s="10">
        <f>I148</f>
        <v>33413.298755363438</v>
      </c>
      <c r="O148" s="54" t="s">
        <v>330</v>
      </c>
    </row>
    <row r="151" spans="1:17" x14ac:dyDescent="0.25">
      <c r="A151" s="23" t="s">
        <v>157</v>
      </c>
      <c r="C151" s="77"/>
      <c r="D151" s="49"/>
      <c r="F151" s="42"/>
      <c r="G151" s="42"/>
      <c r="H151" s="42"/>
      <c r="I151" s="42"/>
      <c r="K151" s="10"/>
      <c r="L151" s="10"/>
      <c r="M151" s="10"/>
      <c r="N151" s="10"/>
      <c r="O151" s="54"/>
    </row>
    <row r="152" spans="1:17" x14ac:dyDescent="0.25">
      <c r="A152" s="76" t="s">
        <v>363</v>
      </c>
      <c r="B152" s="9" t="s">
        <v>364</v>
      </c>
      <c r="C152" s="77" t="s">
        <v>365</v>
      </c>
      <c r="D152" s="49">
        <f>F152</f>
        <v>0</v>
      </c>
      <c r="E152" s="76" t="s">
        <v>133</v>
      </c>
      <c r="F152" s="10">
        <v>0</v>
      </c>
      <c r="G152" s="10">
        <v>-22974.691217688418</v>
      </c>
      <c r="H152" s="10">
        <v>103938.065891021</v>
      </c>
      <c r="I152" s="10">
        <v>103223.57138629195</v>
      </c>
      <c r="J152" s="10" t="s">
        <v>281</v>
      </c>
      <c r="K152" s="10">
        <f>F152</f>
        <v>0</v>
      </c>
      <c r="L152" s="10">
        <f>G152</f>
        <v>-22974.691217688418</v>
      </c>
      <c r="M152" s="10">
        <f>H152</f>
        <v>103938.065891021</v>
      </c>
      <c r="N152" s="10">
        <f>I152</f>
        <v>103223.57138629195</v>
      </c>
      <c r="O152" s="54" t="s">
        <v>330</v>
      </c>
    </row>
    <row r="153" spans="1:17" x14ac:dyDescent="0.25">
      <c r="A153" s="76" t="s">
        <v>366</v>
      </c>
      <c r="B153" s="76" t="s">
        <v>367</v>
      </c>
      <c r="C153" s="76" t="s">
        <v>367</v>
      </c>
      <c r="E153" s="76" t="s">
        <v>140</v>
      </c>
      <c r="G153" s="38">
        <v>36499.972721136837</v>
      </c>
      <c r="H153" s="38">
        <f>G153</f>
        <v>36499.972721136837</v>
      </c>
      <c r="I153" s="38">
        <f>H153</f>
        <v>36499.972721136837</v>
      </c>
      <c r="J153" s="38" t="s">
        <v>280</v>
      </c>
      <c r="L153" s="28">
        <f>G153-G72</f>
        <v>-110319.34652338273</v>
      </c>
      <c r="M153" s="28">
        <f>H153-H72</f>
        <v>-110319.34652338273</v>
      </c>
      <c r="N153" s="28">
        <f>I153-I72</f>
        <v>-110319.34652338273</v>
      </c>
      <c r="O153" s="54" t="s">
        <v>330</v>
      </c>
    </row>
    <row r="154" spans="1:17" x14ac:dyDescent="0.25">
      <c r="A154" s="76" t="s">
        <v>166</v>
      </c>
      <c r="B154" s="76" t="s">
        <v>368</v>
      </c>
      <c r="C154" s="76" t="s">
        <v>368</v>
      </c>
      <c r="E154" s="76" t="s">
        <v>53</v>
      </c>
      <c r="G154" s="10">
        <v>79241</v>
      </c>
      <c r="H154" s="10">
        <f>G154</f>
        <v>79241</v>
      </c>
      <c r="I154" s="10">
        <f>H154</f>
        <v>79241</v>
      </c>
      <c r="J154" s="38" t="s">
        <v>280</v>
      </c>
      <c r="L154" s="28">
        <f>G154-G69</f>
        <v>-25600.7857923392</v>
      </c>
      <c r="M154" s="28">
        <f>H154-H69</f>
        <v>-25600.7857923392</v>
      </c>
      <c r="N154" s="28">
        <f>I154-I69</f>
        <v>-25600.7857923392</v>
      </c>
      <c r="O154" s="54" t="s">
        <v>330</v>
      </c>
    </row>
    <row r="156" spans="1:17" x14ac:dyDescent="0.25">
      <c r="Q156" s="70"/>
    </row>
    <row r="157" spans="1:17" x14ac:dyDescent="0.25">
      <c r="A157" s="23"/>
      <c r="D157" s="53"/>
      <c r="F157" s="55"/>
      <c r="G157" s="55"/>
      <c r="H157" s="55"/>
      <c r="I157" s="55"/>
      <c r="K157" s="55"/>
      <c r="L157" s="55"/>
      <c r="M157" s="55"/>
      <c r="N157" s="55"/>
      <c r="O157" s="55"/>
      <c r="Q157" s="70"/>
    </row>
    <row r="158" spans="1:17" x14ac:dyDescent="0.25">
      <c r="A158" s="23" t="s">
        <v>249</v>
      </c>
      <c r="D158" s="53"/>
      <c r="F158" s="55"/>
      <c r="G158" s="55"/>
      <c r="H158" s="55"/>
      <c r="I158" s="55"/>
      <c r="K158" s="55"/>
      <c r="L158" s="55"/>
      <c r="M158" s="55"/>
      <c r="N158" s="55"/>
      <c r="O158" s="55"/>
      <c r="Q158" s="70"/>
    </row>
    <row r="159" spans="1:17" x14ac:dyDescent="0.25">
      <c r="A159" s="76" t="s">
        <v>369</v>
      </c>
      <c r="B159" s="76" t="s">
        <v>370</v>
      </c>
      <c r="C159" s="77" t="s">
        <v>371</v>
      </c>
      <c r="D159" s="49">
        <f t="shared" ref="D159" si="26">F159</f>
        <v>0</v>
      </c>
      <c r="E159" s="76" t="s">
        <v>253</v>
      </c>
      <c r="F159" s="55"/>
      <c r="G159" s="10">
        <v>2826881.9665699136</v>
      </c>
      <c r="H159" s="10"/>
      <c r="I159" s="55"/>
      <c r="J159" s="38" t="s">
        <v>280</v>
      </c>
      <c r="K159" s="55"/>
      <c r="L159" s="10">
        <f>G159-F115</f>
        <v>-357083.28855125047</v>
      </c>
      <c r="M159" s="10"/>
      <c r="N159" s="55"/>
      <c r="O159" s="54" t="s">
        <v>330</v>
      </c>
      <c r="Q159" s="70"/>
    </row>
    <row r="160" spans="1:17" x14ac:dyDescent="0.25">
      <c r="Q160" s="70"/>
    </row>
    <row r="161" spans="1:17" ht="15.75" thickBot="1" x14ac:dyDescent="0.3">
      <c r="A161" s="23" t="s">
        <v>327</v>
      </c>
      <c r="D161" s="61">
        <f ca="1">SUM(D125:D167)</f>
        <v>0</v>
      </c>
      <c r="F161" s="62">
        <f ca="1">SUM(F125:F167)</f>
        <v>0</v>
      </c>
      <c r="G161" s="62">
        <f ca="1">SUM(G125:G167)</f>
        <v>53993156552.787384</v>
      </c>
      <c r="H161" s="62">
        <f ca="1">SUM(H125:H167)</f>
        <v>8771442787.6767273</v>
      </c>
      <c r="I161" s="62">
        <f ca="1">SUM(I125:I167)</f>
        <v>4252976400.8969712</v>
      </c>
      <c r="J161" s="76"/>
      <c r="K161" s="62">
        <f ca="1">SUM(K125:K167)</f>
        <v>0</v>
      </c>
      <c r="L161" s="62" t="e">
        <f ca="1">SUM(L125:L167)</f>
        <v>#REF!</v>
      </c>
      <c r="M161" s="62">
        <f ca="1">SUM(M125:M167)</f>
        <v>6876663404.3746014</v>
      </c>
      <c r="N161" s="62">
        <f ca="1">SUM(N125:N167)</f>
        <v>2591761446.5489092</v>
      </c>
      <c r="Q161" s="70"/>
    </row>
    <row r="162" spans="1:17" ht="15.75" thickTop="1" x14ac:dyDescent="0.25"/>
    <row r="165" spans="1:17" x14ac:dyDescent="0.25">
      <c r="C165" s="77"/>
      <c r="D165" s="49"/>
      <c r="F165" s="55"/>
      <c r="G165" s="10"/>
      <c r="H165" s="10"/>
      <c r="I165" s="55"/>
      <c r="K165" s="55"/>
      <c r="L165" s="10"/>
      <c r="M165" s="10"/>
      <c r="N165" s="55"/>
      <c r="O165" s="54"/>
    </row>
    <row r="166" spans="1:17" x14ac:dyDescent="0.25">
      <c r="C166" s="77"/>
      <c r="D166" s="49"/>
      <c r="F166" s="55"/>
      <c r="G166" s="10"/>
      <c r="H166" s="10"/>
      <c r="I166" s="55"/>
      <c r="K166" s="55"/>
      <c r="L166" s="10"/>
      <c r="M166" s="10"/>
      <c r="N166" s="55"/>
      <c r="O166" s="54"/>
    </row>
    <row r="167" spans="1:17" x14ac:dyDescent="0.25">
      <c r="D167" s="53"/>
      <c r="F167" s="55"/>
      <c r="G167" s="55"/>
      <c r="H167" s="55"/>
      <c r="I167" s="55"/>
      <c r="K167" s="55"/>
      <c r="L167" s="55"/>
      <c r="M167" s="55"/>
      <c r="N167" s="55"/>
      <c r="O167" s="55"/>
    </row>
    <row r="168" spans="1:17" x14ac:dyDescent="0.25">
      <c r="O168" s="72"/>
    </row>
    <row r="169" spans="1:17" x14ac:dyDescent="0.25">
      <c r="F169" s="42"/>
    </row>
    <row r="170" spans="1:17" x14ac:dyDescent="0.25">
      <c r="F170" s="38"/>
    </row>
    <row r="172" spans="1:17" x14ac:dyDescent="0.25">
      <c r="A172" s="76" t="s">
        <v>328</v>
      </c>
      <c r="B172" s="73">
        <v>1.0869E-2</v>
      </c>
    </row>
    <row r="173" spans="1:17" x14ac:dyDescent="0.25">
      <c r="A173" s="76" t="s">
        <v>329</v>
      </c>
      <c r="B173" s="74">
        <v>1.0810999999999999E-2</v>
      </c>
    </row>
  </sheetData>
  <mergeCells count="5">
    <mergeCell ref="A7:J7"/>
    <mergeCell ref="F8:I8"/>
    <mergeCell ref="A122:N122"/>
    <mergeCell ref="F123:I123"/>
    <mergeCell ref="K123:N123"/>
  </mergeCells>
  <conditionalFormatting sqref="A66 A68">
    <cfRule type="duplicateValues" dxfId="3" priority="2"/>
  </conditionalFormatting>
  <conditionalFormatting sqref="A69">
    <cfRule type="duplicateValues" dxfId="2" priority="1"/>
  </conditionalFormatting>
  <conditionalFormatting sqref="A71:A72">
    <cfRule type="duplicateValues" dxfId="1" priority="3"/>
  </conditionalFormatting>
  <conditionalFormatting sqref="M73:M91 M67">
    <cfRule type="duplicateValues" dxfId="0" priority="4"/>
  </conditionalFormatting>
  <dataValidations count="1">
    <dataValidation type="list" allowBlank="1" showInputMessage="1" showErrorMessage="1" sqref="F9:H9 F124:H124 J124:M124" xr:uid="{57593326-2B59-48CE-B4B3-6C8A8453E4DC}">
      <formula1>"2019,2020,2021,2022,2023,2024,2025"</formula1>
    </dataValidation>
  </dataValidations>
  <pageMargins left="0.7" right="0.7" top="0.75" bottom="0.75" header="0.3" footer="0.3"/>
  <pageSetup paperSize="3" orientation="landscape" r:id="rId1"/>
  <headerFooter>
    <oddFooter>&amp;C&amp;1#&amp;"Calibri"&amp;10&amp;K000000Internal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Selected Data</vt:lpstr>
      <vt:lpstr>Authorized Rev Req</vt:lpstr>
      <vt:lpstr>Incremental Rev Req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Maroof, Zarah</dc:creator>
  <cp:lastModifiedBy>Kolnowski, Benjamin</cp:lastModifiedBy>
  <dcterms:created xsi:type="dcterms:W3CDTF">2023-08-29T23:30:49Z</dcterms:created>
  <dcterms:modified xsi:type="dcterms:W3CDTF">2023-12-07T23:06:14Z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fb56ae-b253-43b2-ae76-5b0fef4d3037_Enabled">
    <vt:lpwstr>true</vt:lpwstr>
  </property>
  <property fmtid="{D5CDD505-2E9C-101B-9397-08002B2CF9AE}" pid="3" name="MSIP_Label_64fb56ae-b253-43b2-ae76-5b0fef4d3037_SetDate">
    <vt:lpwstr>2023-12-07T23:06:13Z</vt:lpwstr>
  </property>
  <property fmtid="{D5CDD505-2E9C-101B-9397-08002B2CF9AE}" pid="4" name="MSIP_Label_64fb56ae-b253-43b2-ae76-5b0fef4d3037_Method">
    <vt:lpwstr>Privileged</vt:lpwstr>
  </property>
  <property fmtid="{D5CDD505-2E9C-101B-9397-08002B2CF9AE}" pid="5" name="MSIP_Label_64fb56ae-b253-43b2-ae76-5b0fef4d3037_Name">
    <vt:lpwstr>Internal (With Markings)</vt:lpwstr>
  </property>
  <property fmtid="{D5CDD505-2E9C-101B-9397-08002B2CF9AE}" pid="6" name="MSIP_Label_64fb56ae-b253-43b2-ae76-5b0fef4d3037_SiteId">
    <vt:lpwstr>44ae661a-ece6-41aa-bc96-7c2c85a08941</vt:lpwstr>
  </property>
  <property fmtid="{D5CDD505-2E9C-101B-9397-08002B2CF9AE}" pid="7" name="MSIP_Label_64fb56ae-b253-43b2-ae76-5b0fef4d3037_ActionId">
    <vt:lpwstr>48eb0774-e171-45b6-9754-7b11065cf2b4</vt:lpwstr>
  </property>
  <property fmtid="{D5CDD505-2E9C-101B-9397-08002B2CF9AE}" pid="8" name="MSIP_Label_64fb56ae-b253-43b2-ae76-5b0fef4d3037_ContentBits">
    <vt:lpwstr>3</vt:lpwstr>
  </property>
</Properties>
</file>