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0" documentId="13_ncr:1_{C813932E-2712-4776-AC85-4A531E1AA20B}" xr6:coauthVersionLast="47" xr6:coauthVersionMax="47" xr10:uidLastSave="{00000000-0000-0000-0000-000000000000}"/>
  <bookViews>
    <workbookView xWindow="28680" yWindow="-120" windowWidth="29040" windowHeight="15840" xr2:uid="{7FEDE13E-F3B9-4C62-8E46-824854A6BFB2}"/>
  </bookViews>
  <sheets>
    <sheet name="Claim Form Summary" sheetId="2" r:id="rId1"/>
    <sheet name="Data Fields" sheetId="1" r:id="rId2"/>
    <sheet name="Weighted Avg" sheetId="10" r:id="rId3"/>
    <sheet name="ACP Pilot" sheetId="12" r:id="rId4"/>
    <sheet name="Lines 1 &amp; 2 " sheetId="5" r:id="rId5"/>
    <sheet name="Lines 3 &amp; 4" sheetId="6" r:id="rId6"/>
    <sheet name="Line 5" sheetId="8" r:id="rId7"/>
    <sheet name="Lines 6 or 7" sheetId="9" r:id="rId8"/>
    <sheet name="Lines 8 &amp; 9" sheetId="4" r:id="rId9"/>
  </sheets>
  <definedNames>
    <definedName name="_ftn1" localSheetId="1">'Data Fields'!#REF!</definedName>
    <definedName name="_ftnref1" localSheetId="1">'Lines 6 or 7'!#REF!</definedName>
    <definedName name="_xlnm.Print_Area" localSheetId="0">'Claim Form Summary'!$A$1:$B$50,'Claim Form Summary'!$A$53:$B$72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A1" i="9"/>
  <c r="A1" i="6"/>
  <c r="A1" i="5"/>
  <c r="A1" i="12"/>
  <c r="DI3" i="1"/>
  <c r="CW3" i="1"/>
  <c r="C19" i="10" l="1"/>
  <c r="C20" i="10"/>
  <c r="C21" i="10"/>
  <c r="C22" i="10"/>
  <c r="C23" i="10"/>
  <c r="C24" i="10"/>
  <c r="C25" i="10"/>
  <c r="C18" i="10"/>
  <c r="C10" i="10"/>
  <c r="C11" i="10"/>
  <c r="C4" i="10"/>
  <c r="C5" i="10"/>
  <c r="C6" i="10"/>
  <c r="C7" i="10"/>
  <c r="C8" i="10"/>
  <c r="C9" i="10"/>
  <c r="N9" i="12"/>
  <c r="O9" i="12" s="1"/>
  <c r="B67" i="2"/>
  <c r="DH3" i="1" s="1"/>
  <c r="B64" i="2"/>
  <c r="CV3" i="1" s="1"/>
  <c r="B18" i="1"/>
  <c r="B17" i="1"/>
  <c r="B16" i="1"/>
  <c r="B15" i="1"/>
  <c r="B10" i="1"/>
  <c r="L34" i="12" l="1"/>
  <c r="N34" i="12" s="1"/>
  <c r="O34" i="12" s="1"/>
  <c r="H61" i="5" s="1"/>
  <c r="J61" i="5" s="1"/>
  <c r="J62" i="5" s="1"/>
  <c r="AZ3" i="1" s="1"/>
  <c r="L33" i="12"/>
  <c r="N33" i="12" s="1"/>
  <c r="O33" i="12" s="1"/>
  <c r="H58" i="5" s="1"/>
  <c r="J58" i="5" s="1"/>
  <c r="J59" i="5" s="1"/>
  <c r="AY3" i="1" s="1"/>
  <c r="L27" i="12"/>
  <c r="N27" i="12" s="1"/>
  <c r="O27" i="12" s="1"/>
  <c r="H51" i="5" s="1"/>
  <c r="J51" i="5" s="1"/>
  <c r="J52" i="5" s="1"/>
  <c r="AS3" i="1" s="1"/>
  <c r="N26" i="12"/>
  <c r="O26" i="12" s="1"/>
  <c r="H48" i="5" s="1"/>
  <c r="J48" i="5" s="1"/>
  <c r="J49" i="5" s="1"/>
  <c r="AR3" i="1" s="1"/>
  <c r="L26" i="12"/>
  <c r="N20" i="12"/>
  <c r="O20" i="12" s="1"/>
  <c r="H41" i="5" s="1"/>
  <c r="J41" i="5" s="1"/>
  <c r="J42" i="5" s="1"/>
  <c r="AL3" i="1" s="1"/>
  <c r="L20" i="12"/>
  <c r="L19" i="12"/>
  <c r="N19" i="12" s="1"/>
  <c r="O19" i="12" s="1"/>
  <c r="H38" i="5" s="1"/>
  <c r="J38" i="5" s="1"/>
  <c r="J39" i="5" s="1"/>
  <c r="AK3" i="1" s="1"/>
  <c r="L18" i="12"/>
  <c r="N18" i="12" s="1"/>
  <c r="O18" i="12" s="1"/>
  <c r="H21" i="5" s="1"/>
  <c r="J21" i="5" s="1"/>
  <c r="J22" i="5" s="1"/>
  <c r="N3" i="1" s="1"/>
  <c r="L17" i="12"/>
  <c r="N17" i="12" s="1"/>
  <c r="O17" i="12" s="1"/>
  <c r="H18" i="5" s="1"/>
  <c r="J18" i="5" s="1"/>
  <c r="J19" i="5" s="1"/>
  <c r="M3" i="1" s="1"/>
  <c r="L11" i="12"/>
  <c r="N11" i="12" s="1"/>
  <c r="O11" i="12" s="1"/>
  <c r="H31" i="5" s="1"/>
  <c r="J31" i="5" s="1"/>
  <c r="J32" i="5" s="1"/>
  <c r="AE3" i="1" s="1"/>
  <c r="L10" i="12"/>
  <c r="N10" i="12" s="1"/>
  <c r="O10" i="12" s="1"/>
  <c r="H28" i="5" s="1"/>
  <c r="J28" i="5" s="1"/>
  <c r="J29" i="5" s="1"/>
  <c r="AD3" i="1" s="1"/>
  <c r="H11" i="5"/>
  <c r="J11" i="5" s="1"/>
  <c r="J12" i="5" s="1"/>
  <c r="G3" i="1" s="1"/>
  <c r="L8" i="12"/>
  <c r="N8" i="12" s="1"/>
  <c r="O8" i="12" s="1"/>
  <c r="H8" i="5" s="1"/>
  <c r="J8" i="5" s="1"/>
  <c r="J9" i="5" s="1"/>
  <c r="F3" i="1" s="1"/>
  <c r="B8" i="1" l="1"/>
  <c r="B7" i="1"/>
  <c r="B14" i="1"/>
  <c r="B11" i="1"/>
  <c r="B13" i="1"/>
  <c r="J44" i="5"/>
  <c r="B14" i="2" s="1"/>
  <c r="J24" i="5"/>
  <c r="B9" i="2" s="1"/>
  <c r="J14" i="5"/>
  <c r="B8" i="2" s="1"/>
  <c r="J34" i="5"/>
  <c r="B13" i="2" s="1"/>
  <c r="J54" i="5"/>
  <c r="B15" i="2" s="1"/>
  <c r="J64" i="5"/>
  <c r="B16" i="2" s="1"/>
  <c r="B39" i="2" l="1"/>
  <c r="CL3" i="1"/>
  <c r="CK3" i="1"/>
  <c r="CJ3" i="1"/>
  <c r="CI3" i="1"/>
  <c r="CH3" i="1"/>
  <c r="CG3" i="1"/>
  <c r="B2" i="4" l="1"/>
  <c r="A2" i="4"/>
  <c r="B2" i="9"/>
  <c r="A2" i="9"/>
  <c r="B2" i="8"/>
  <c r="A2" i="8"/>
  <c r="B2" i="6"/>
  <c r="A2" i="6"/>
  <c r="B2" i="10"/>
  <c r="B2" i="12" s="1"/>
  <c r="B2" i="5" s="1"/>
  <c r="A2" i="10"/>
  <c r="A2" i="12" s="1"/>
  <c r="A2" i="5" s="1"/>
  <c r="I10" i="6"/>
  <c r="K8" i="6"/>
  <c r="A20" i="1" l="1"/>
  <c r="B69" i="2" l="1"/>
  <c r="A19" i="1"/>
  <c r="B60" i="2" l="1"/>
  <c r="CN3" i="1" l="1"/>
  <c r="DP3" i="1"/>
  <c r="DQ3" i="1"/>
  <c r="DR3" i="1"/>
  <c r="DS3" i="1"/>
  <c r="DT3" i="1"/>
  <c r="DU3" i="1"/>
  <c r="DV3" i="1"/>
  <c r="DW3" i="1"/>
  <c r="DX3" i="1"/>
  <c r="EB3" i="1"/>
  <c r="EC3" i="1"/>
  <c r="ED3" i="1"/>
  <c r="EE3" i="1"/>
  <c r="EF3" i="1"/>
  <c r="EG3" i="1"/>
  <c r="B12" i="1" l="1"/>
  <c r="B24" i="9"/>
  <c r="B9" i="1" l="1"/>
  <c r="B61" i="2"/>
  <c r="CO3" i="1" s="1"/>
  <c r="I12" i="10" l="1"/>
  <c r="H12" i="10"/>
  <c r="C24" i="9" s="1"/>
  <c r="DO3" i="1" l="1"/>
  <c r="B59" i="2" l="1"/>
  <c r="CM3" i="1" s="1"/>
  <c r="G9" i="6" l="1"/>
  <c r="I9" i="6" s="1"/>
  <c r="G10" i="6"/>
  <c r="G11" i="6"/>
  <c r="I11" i="6" s="1"/>
  <c r="G12" i="6"/>
  <c r="I12" i="6" s="1"/>
  <c r="G13" i="6"/>
  <c r="I13" i="6" s="1"/>
  <c r="G8" i="6"/>
  <c r="I8" i="6" s="1"/>
  <c r="B62" i="2" l="1"/>
  <c r="CP3" i="1" s="1"/>
  <c r="K9" i="6" l="1"/>
  <c r="B23" i="2" s="1"/>
  <c r="BV3" i="1" s="1"/>
  <c r="B22" i="2"/>
  <c r="BU3" i="1" s="1"/>
  <c r="K12" i="6" l="1"/>
  <c r="B27" i="2" s="1"/>
  <c r="BY3" i="1" s="1"/>
  <c r="K11" i="6"/>
  <c r="B26" i="2" s="1"/>
  <c r="BX3" i="1" s="1"/>
  <c r="K13" i="6"/>
  <c r="B28" i="2" s="1"/>
  <c r="BZ3" i="1" s="1"/>
  <c r="K10" i="6"/>
  <c r="B25" i="2" s="1"/>
  <c r="BW3" i="1" s="1"/>
  <c r="C20" i="4" l="1"/>
  <c r="C12" i="4"/>
  <c r="B36" i="2" s="1"/>
  <c r="CD3" i="1" s="1"/>
  <c r="C10" i="8"/>
  <c r="B30" i="2"/>
  <c r="CA3" i="1" s="1"/>
  <c r="B38" i="2" l="1"/>
  <c r="CE3" i="1" s="1"/>
  <c r="B17" i="9"/>
  <c r="B33" i="9" l="1"/>
  <c r="D24" i="9"/>
  <c r="DY3" i="1" s="1"/>
  <c r="F24" i="9" l="1"/>
  <c r="B35" i="2"/>
  <c r="CC3" i="1" s="1"/>
  <c r="EA3" i="1" l="1"/>
  <c r="DZ3" i="1"/>
  <c r="G24" i="9"/>
  <c r="B34" i="2" s="1"/>
  <c r="CB3" i="1" s="1"/>
  <c r="CF3" i="1" l="1"/>
</calcChain>
</file>

<file path=xl/sharedStrings.xml><?xml version="1.0" encoding="utf-8"?>
<sst xmlns="http://schemas.openxmlformats.org/spreadsheetml/2006/main" count="693" uniqueCount="362">
  <si>
    <r>
      <t>California LifeLine Service Provider __</t>
    </r>
    <r>
      <rPr>
        <i/>
        <sz val="11"/>
        <rFont val="Calibri"/>
        <family val="2"/>
      </rPr>
      <t>Carrier A</t>
    </r>
    <r>
      <rPr>
        <sz val="11"/>
        <rFont val="Calibri"/>
        <family val="2"/>
      </rPr>
      <t>_____________</t>
    </r>
  </si>
  <si>
    <t>1.  Allowable SSA for Cellular</t>
  </si>
  <si>
    <t>1.1  Allowable SSA (Tribal)</t>
  </si>
  <si>
    <t>1.4 Allowable SSA for Cellular**</t>
  </si>
  <si>
    <t>1.5 Allowable SSA (Tribal)**</t>
  </si>
  <si>
    <t xml:space="preserve">2.  Allowable SSA for Cellular, CA-only eligibility </t>
  </si>
  <si>
    <t>2.1  Allowable SSA, C (Tribal)</t>
  </si>
  <si>
    <t>2.2  Allowable SSA, C (TTY)</t>
  </si>
  <si>
    <t>2.3  Allowable SSA, C (TTY and Tribal))</t>
  </si>
  <si>
    <t>2.4 Allowable SSA for Cellular, CA-only eligibility**</t>
  </si>
  <si>
    <t>2.5 Allowable SSA, C (Tribal)**</t>
  </si>
  <si>
    <t>2.6 Allowable SSA, C (TTY)**</t>
  </si>
  <si>
    <t>2.7 Allowable SSA, C (TTY and Tribal)**</t>
  </si>
  <si>
    <t>3.  Connection Charges, F</t>
  </si>
  <si>
    <t>3.1  Connection Charges, F (Tribal)</t>
  </si>
  <si>
    <t>4.  Connection Charges, CA-only eligibility</t>
  </si>
  <si>
    <t>4.1  Connection Charges, C (Tribal)</t>
  </si>
  <si>
    <t>4.2  Connection Charges, C (TTY)</t>
  </si>
  <si>
    <t>4.3  Connection Charge, C (TTY and Tribal)</t>
  </si>
  <si>
    <t xml:space="preserve">5.  Surcharges and Taxes </t>
  </si>
  <si>
    <t>ADMINISTRATIVE EXPENSE RECOVERY</t>
  </si>
  <si>
    <t xml:space="preserve"> (Choose either Line 6 or Line 7 Methodology)</t>
  </si>
  <si>
    <t>6.  Incremental Administrative Expenses</t>
  </si>
  <si>
    <t xml:space="preserve">7.  Administrative Expense Cost Factor  </t>
  </si>
  <si>
    <t>8.  Implementation Costs -New Reporting Requirements (Non-Recurring):</t>
  </si>
  <si>
    <t xml:space="preserve">       By Commission Order: ____________________________   </t>
  </si>
  <si>
    <t>9.  Other expenses, true-ups and credits</t>
  </si>
  <si>
    <t xml:space="preserve">10.  TOTAL CLAIMS* </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</si>
  <si>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</si>
  <si>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r>
      <t>*Claimed amounts should be net of the support, if any, which the California LifeLine Service</t>
    </r>
    <r>
      <rPr>
        <sz val="11"/>
        <rFont val="Calibri"/>
        <family val="2"/>
        <scheme val="minor"/>
      </rPr>
      <t xml:space="preserve"> </t>
    </r>
    <r>
      <rPr>
        <sz val="10"/>
        <rFont val="Calibri"/>
        <family val="2"/>
        <scheme val="minor"/>
      </rPr>
      <t>Provider expects to receive from the federal Lifeline Universal Service Fund (USF).</t>
    </r>
  </si>
  <si>
    <t>**Do No Meet Federal Broadband Standards</t>
  </si>
  <si>
    <t>Email completed California LifeLine Claim Form and all supporting workpapers to lifelineclaim@cpuc.ca.gov</t>
  </si>
  <si>
    <t xml:space="preserve"> </t>
  </si>
  <si>
    <t>Subscriber Statistics</t>
  </si>
  <si>
    <t>Type of Subscriber Data</t>
  </si>
  <si>
    <t>Count</t>
  </si>
  <si>
    <t>New Connections/Activations</t>
  </si>
  <si>
    <t>End-of-month Total Subscribers</t>
  </si>
  <si>
    <t>Total Weighted Average Subscribers</t>
  </si>
  <si>
    <t>C=California Only, F=Federal and California</t>
  </si>
  <si>
    <t>Claim Form Line 9 Other Charges, True-ups, Credits</t>
  </si>
  <si>
    <t>Claim Form Line 10 Total Claim</t>
  </si>
  <si>
    <t>EOM Total Subscribers</t>
  </si>
  <si>
    <t>Line 5 - Bill and Keep / Rate Case Surcharge</t>
  </si>
  <si>
    <t>Line 5 - Federal Excise Tax</t>
  </si>
  <si>
    <t>Line 5 - Local Tax</t>
  </si>
  <si>
    <t>Line 6 - Incremental Admin Expense - Data Processing</t>
  </si>
  <si>
    <t>Line 6 - Incremental Admin Expense - Notification</t>
  </si>
  <si>
    <t>Line 6 - Incremental Admin Expense - Service Rep Costs</t>
  </si>
  <si>
    <t>Line 6 - Incremental Admin Expense - Legal</t>
  </si>
  <si>
    <t>Line 6 - Incremental Admin Expense - Deferred Payment Costs</t>
  </si>
  <si>
    <t>Line 6 - Actual Incremental Administrative Cost per subscriber</t>
  </si>
  <si>
    <t>Line 6 - Allowable Incremental Administrative Cost per subscriber</t>
  </si>
  <si>
    <t>Line 7 - Allowable Administrative Expense Cost Factor</t>
  </si>
  <si>
    <t>Line 8 - Implementation - Data Processing</t>
  </si>
  <si>
    <t>Line 8 - Implementation  - Notification</t>
  </si>
  <si>
    <t>Line 8 - Implementation  - Accounting</t>
  </si>
  <si>
    <t>Line 8 - Implementation  - Service Rep Costs</t>
  </si>
  <si>
    <t>Line 8 - Implementation  - Legal</t>
  </si>
  <si>
    <t>Line 9 - Other Expenses - true-ups and credits</t>
  </si>
  <si>
    <t>Claim Form Line 3, Connection, F</t>
  </si>
  <si>
    <t>Claim Form Line 3.1, Connection, F, Tribal</t>
  </si>
  <si>
    <t>Claim Form Line 4, Connection, C</t>
  </si>
  <si>
    <t>Claim Form Line 4.1, Connection, C, Tribal</t>
  </si>
  <si>
    <t>Claim Form Line 4.2, Connection, C, TTY</t>
  </si>
  <si>
    <t>Claim Form Line 4.3, Connection, C, TTY and Tribal</t>
  </si>
  <si>
    <t>Claim Form Line 5, Surcharges/ Taxes</t>
  </si>
  <si>
    <t>Claim Form Line 6, Incremental Admin Expenses</t>
  </si>
  <si>
    <t>Claim Form Line 7, Admin Expense Cost Factor</t>
  </si>
  <si>
    <t>Claim Form Line 8, Implementation</t>
  </si>
  <si>
    <t>New Connections</t>
  </si>
  <si>
    <t>EOM Subscribers, F</t>
  </si>
  <si>
    <t>EOM Subscribers, C</t>
  </si>
  <si>
    <t>Total Weighted Average</t>
  </si>
  <si>
    <t>Line 6 - Incremental Admin Expense - Accounting</t>
  </si>
  <si>
    <t>Rate Group</t>
  </si>
  <si>
    <t>LifeLine Funding Type*</t>
  </si>
  <si>
    <t>Tribal Lands</t>
  </si>
  <si>
    <t>TTY Indicator</t>
  </si>
  <si>
    <t>EOM Status Count</t>
  </si>
  <si>
    <t>C</t>
  </si>
  <si>
    <t>F</t>
  </si>
  <si>
    <t>N</t>
  </si>
  <si>
    <t>Y</t>
  </si>
  <si>
    <t>Total</t>
  </si>
  <si>
    <t>LifeLine Plans</t>
  </si>
  <si>
    <t>Lifeline Funding Type*</t>
  </si>
  <si>
    <t>Regular Rate</t>
  </si>
  <si>
    <t>LifeLine Rate</t>
  </si>
  <si>
    <t>F or C</t>
  </si>
  <si>
    <t>Y or N</t>
  </si>
  <si>
    <t>*C=California Only, F=Federal and California</t>
  </si>
  <si>
    <t>Reimbursement for 1st LifeLine line</t>
  </si>
  <si>
    <t>(Col A)</t>
  </si>
  <si>
    <t>(Col B)</t>
  </si>
  <si>
    <t>(Col C)</t>
  </si>
  <si>
    <t>(Col D)</t>
  </si>
  <si>
    <t>(Col E)</t>
  </si>
  <si>
    <t>(Col F)</t>
  </si>
  <si>
    <t>(Col G)</t>
  </si>
  <si>
    <t>(Col H)</t>
  </si>
  <si>
    <t>(Col I)</t>
  </si>
  <si>
    <t>(Col J)</t>
  </si>
  <si>
    <t>Claim Form Line #</t>
  </si>
  <si>
    <t>Regular Basic Service Rate</t>
  </si>
  <si>
    <r>
      <t xml:space="preserve">LifeLine Funding Type </t>
    </r>
    <r>
      <rPr>
        <vertAlign val="superscript"/>
        <sz val="9"/>
        <rFont val="Calibri"/>
        <family val="2"/>
        <scheme val="minor"/>
      </rPr>
      <t>1</t>
    </r>
  </si>
  <si>
    <t>Reimbursement for Tribal Subscribers</t>
  </si>
  <si>
    <t>Reimbursement for 2nd LifeLine Line for TTY</t>
  </si>
  <si>
    <t>Reimbursement for 2nd LifeLine Line for TTY for Tribal Subscribers</t>
  </si>
  <si>
    <r>
      <rPr>
        <vertAlign val="superscript"/>
        <sz val="10"/>
        <rFont val="Calibri"/>
        <family val="2"/>
        <scheme val="minor"/>
      </rPr>
      <t>1</t>
    </r>
    <r>
      <rPr>
        <sz val="10"/>
        <rFont val="Calibri"/>
        <family val="2"/>
        <scheme val="minor"/>
      </rPr>
      <t xml:space="preserve"> C=California Only, F=Federal and California</t>
    </r>
  </si>
  <si>
    <t>Service Description</t>
  </si>
  <si>
    <t>Tribal</t>
  </si>
  <si>
    <t>Reimbursement Amount Per Subscriber</t>
  </si>
  <si>
    <t>Weighted Average Subscriber Count</t>
  </si>
  <si>
    <t>Total  
(Reimbursement Amount x Weighted Average)</t>
  </si>
  <si>
    <t>(Col K)</t>
  </si>
  <si>
    <t>Regular Charge</t>
  </si>
  <si>
    <t>LifeLine Charge</t>
  </si>
  <si>
    <t>Federal Support</t>
  </si>
  <si>
    <t>Lost Revenue 
(D-E-F)</t>
  </si>
  <si>
    <t>Maximum State Reimbursement Amount - $39</t>
  </si>
  <si>
    <t>Quantity</t>
  </si>
  <si>
    <t>Total State Reimbursement Amount (I x J)</t>
  </si>
  <si>
    <t>Connection Charges</t>
  </si>
  <si>
    <t>Connection Charges (Tribal)</t>
  </si>
  <si>
    <t>Connection Charges (TTY)</t>
  </si>
  <si>
    <t>Connection Charges (TTY and Tribal)</t>
  </si>
  <si>
    <t>Type of Expense</t>
  </si>
  <si>
    <t>Amount Remitted to Taxing/Surcharge Authority</t>
  </si>
  <si>
    <t>5</t>
  </si>
  <si>
    <t>Bill and Keep / Rate Case Surcharge</t>
  </si>
  <si>
    <t>Federal Excise Tax</t>
  </si>
  <si>
    <t>Local Tax</t>
  </si>
  <si>
    <t xml:space="preserve">Total </t>
  </si>
  <si>
    <t>Line 6  - Incremental Administrative Expense</t>
  </si>
  <si>
    <t>Amount</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</si>
  <si>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</si>
  <si>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</si>
  <si>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</si>
  <si>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</si>
  <si>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</si>
  <si>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</si>
  <si>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</si>
  <si>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</si>
  <si>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</si>
  <si>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Incremental Administrative Expense calculation</t>
  </si>
  <si>
    <t>Total Incremental Administrative Expense (from above chart) ($)</t>
  </si>
  <si>
    <t>Total weighted average subscriber count</t>
  </si>
  <si>
    <t>Actual Incremental Administrative Cost per subscriber ($)</t>
  </si>
  <si>
    <t>Incremental Administrative Cost per subscriber capped at $0.50 ($)</t>
  </si>
  <si>
    <t>Allowable Incremental Administrative Cost per subscriber (Enter the smaller amount from Col D or Col E) ($)</t>
  </si>
  <si>
    <t>Total Incremental Administrative Expense - enter amount on Line 6  of Claim Form 
(Col C x Col F) ($)</t>
  </si>
  <si>
    <t>Line 7  - Administrative Expense Cost Factor</t>
  </si>
  <si>
    <t>Administrative Expense Cost Factor calculation</t>
  </si>
  <si>
    <t>Administrative Expense Cost Factor per subscriber</t>
  </si>
  <si>
    <t>Total Administrative Expense Cost Factor - enter amount on Line 7 of Claim Form 
(Col B x Col C)</t>
  </si>
  <si>
    <t>Subscriber Notifications</t>
  </si>
  <si>
    <t>Other expenses, true-ups and credits</t>
  </si>
  <si>
    <t>End-of-month subscribers, C</t>
  </si>
  <si>
    <t>End-of-month subscribers, F</t>
  </si>
  <si>
    <t>USAC Service Type **</t>
  </si>
  <si>
    <t>Plan Type</t>
  </si>
  <si>
    <t>USAC Service Type</t>
  </si>
  <si>
    <t>Reimbursement for 1st LifeLine line - Funding Type F</t>
  </si>
  <si>
    <t>Subtotal</t>
  </si>
  <si>
    <t>Reimbursement for Tribal Subscribers - Funding Type F</t>
  </si>
  <si>
    <t>Reimbursement for 1st LifeLine line - Funding Type C</t>
  </si>
  <si>
    <t>Reimbursement for Tribal Subscribers - Funding Type C</t>
  </si>
  <si>
    <t>Reimbursement for 2nd LifeLine Line for TTY - Funding Type C</t>
  </si>
  <si>
    <t>Reimbursement for 2nd LifeLine Line for TTY for Tribal Subscribers - Funding Type C</t>
  </si>
  <si>
    <t>(Col L)</t>
  </si>
  <si>
    <t>Claim Form Line 1c, SSA, F -Family Plan</t>
  </si>
  <si>
    <t>Claim Form Line 1.1c, SSA, F, Tribal -Family  Plan</t>
  </si>
  <si>
    <t>Claim Form Line 2c, SSA, C - Family Plan</t>
  </si>
  <si>
    <t>Claim Form Line 2.1c, SSA, C, Tribal - Family Plan</t>
  </si>
  <si>
    <t>Claim Form Line 2.2c, C, TTY - Family Plan</t>
  </si>
  <si>
    <t>Claim Form Line 2.3c, C, TTY and Tribal - Family Plan</t>
  </si>
  <si>
    <t>Weighted Average, F - Family Plan</t>
  </si>
  <si>
    <t>Weighted Average, C - Family Plan</t>
  </si>
  <si>
    <t>Weighted Average, F - Standard Plan</t>
  </si>
  <si>
    <t>Claim Form Line 1, SSA, F - Standard Plan</t>
  </si>
  <si>
    <t>Claim Form Line 1.1, SSA, F, Tribal - Standard Plan</t>
  </si>
  <si>
    <t>Claim Form Line 1.4, SSA, F - Do Not Meet Federal Broadband Standards - Standard Plan</t>
  </si>
  <si>
    <t>Claim Form Line 1.5, SSA, F, Tribal - Do Not Meet Federal Broadband Standards - Standard Plan</t>
  </si>
  <si>
    <t>Claim Form Line 2, SSA, C - Standard Plan</t>
  </si>
  <si>
    <t>Claim Form Line 2.1, SSA, C, Tribal - Standard Plan</t>
  </si>
  <si>
    <t>Claim Form Line 2.2, C, TTY - Standard Plan</t>
  </si>
  <si>
    <t>Claim Form Line 2.3, C, TTY and Tribal - Standard Plan</t>
  </si>
  <si>
    <t>Claim Form Line 2.4, SSA, C - Do Not Meet Federal Broadband Standards - Standard Plan</t>
  </si>
  <si>
    <t>Claim Form Line 2.5, SSA, C, Tribal - Do Not Meet Federal Broadband Standards - Standard Plan</t>
  </si>
  <si>
    <t>Claim Form Line 2.6, C, TTY - Do Not Meet Federal Broadband Standards - Standard Plan</t>
  </si>
  <si>
    <t>Claim Form Line 2.7, C, TTY and Tribal - Do Not Meet Federal Broadband Standards - Standard Plan</t>
  </si>
  <si>
    <t>Weighted Average, C - Standard Plan</t>
  </si>
  <si>
    <t>Weighted Average, C - Do Not Meet Federal Broadband Standards - Standard Plan</t>
  </si>
  <si>
    <t>Weighted Average, F - Do Not Meet Federal Broadband Standards - Standard Plan</t>
  </si>
  <si>
    <t>Cawireless1000ormore</t>
  </si>
  <si>
    <t xml:space="preserve">Please include description </t>
  </si>
  <si>
    <t>Claim Form Line 1.4b, SSA, F - Does Not Meet Federal Broadband Standards - Basic Plan $5.25</t>
  </si>
  <si>
    <t>Claim Form Line 1.5b, SSA, F, Tribal - Does Not Meet Federal Broadband Standards - Basic Plan $5.25</t>
  </si>
  <si>
    <t>Claim Form Line 2.4b, SSA, C - Does Not Meet Federal Broadband Standards - Basic Plan $5.25</t>
  </si>
  <si>
    <t>Claim Form Line 2.5b, SSA, C, Tribal - Does Not Meet Federal Broadband Standards - Basic Plan $5.25</t>
  </si>
  <si>
    <t>Claim Form Line 2.6b, C, TTY - Does Not Meet Federal Broadband Standards - Basic Plan $5.25</t>
  </si>
  <si>
    <t>Claim Form Line 2.7b, C, TTY and Tribal - Does Not Meet Federal Broadband Standards - Basic Plan $5.25</t>
  </si>
  <si>
    <t>Weighted Average, F - Do Not Meet Federal Broadband Standards - Basic Plan $5.25</t>
  </si>
  <si>
    <t>Weighted Average, C - Do Not Meet Federal Broadband Standards - Basic Plan $5.25</t>
  </si>
  <si>
    <t>Claim Form Line 1e, SSA, F - Basic Plan $9.25</t>
  </si>
  <si>
    <t>Claim Form Line 1.4e, SSA, F - Does Not Meet Federal Broadband Standards - Basic Plan $9.25</t>
  </si>
  <si>
    <t>Claim Form Line 1.5e, SSA, F, Tribal - Does Not Meet Federal Broadband Standards - Basic Plan $9.25</t>
  </si>
  <si>
    <t>Claim Form Line 2e, SSA, C - Basic Plan $9.25</t>
  </si>
  <si>
    <t>Claim Form Line 2.1e, SSA, C, Tribal - Basic Plan $9.25</t>
  </si>
  <si>
    <t>Claim Form Line 2.2e, C, TTY - Basic Plan $9.25</t>
  </si>
  <si>
    <t>Claim Form Line 2.3e, C, TTY and Tribal - Basic Plan $9.25</t>
  </si>
  <si>
    <t>Claim Form Line 2.4e, SSA, C - Does Not Meet Federal Broadband Standards - Basic Plan $9.25</t>
  </si>
  <si>
    <t>Claim Form Line 2.5e, SSA, C, Tribal - Does Not Meet Federal Broadband Standards - Basic Plan $9.25</t>
  </si>
  <si>
    <t>Claim Form Line 2.6e, C, TTY - Does Not Meet Federal Broadband Standards - Basic Plan $9.25</t>
  </si>
  <si>
    <t>Weighted Average, F - Basic Plan $9.25</t>
  </si>
  <si>
    <t>Weighted Average, F - Do Not Meet Federal Broadband Standards - Basic Plan $9.25</t>
  </si>
  <si>
    <t>Weighted Average, C - Basic Plan $9.25</t>
  </si>
  <si>
    <t>Weighted Average, C - Do Not Meet Federal Broadband Standards - Basic Plan $9.25</t>
  </si>
  <si>
    <t>Federal Support
  up to $9.25 + $25</t>
  </si>
  <si>
    <t>State Makeup for Federal Support
 up to $9.25 + $25</t>
  </si>
  <si>
    <t>(Col M)</t>
  </si>
  <si>
    <t>Funding Type F</t>
  </si>
  <si>
    <t>Funding Type C</t>
  </si>
  <si>
    <t>Service Tier</t>
  </si>
  <si>
    <t>(Col N)</t>
  </si>
  <si>
    <t>Lost Revenue (Col D-H-I-J-K)</t>
  </si>
  <si>
    <t>Federal Support up to
 $9.25 + $25</t>
  </si>
  <si>
    <t>State Makeup for Federal Support up to
$9.25 + $25</t>
  </si>
  <si>
    <t>Claim Form Line 1f, SSA, F - Promotional</t>
  </si>
  <si>
    <t>Claim Form Line 1.1f, SSA, F, Tribal - Promotional</t>
  </si>
  <si>
    <t>Claim Form Line 1.4h, SSA, F - Does Not Meet Federal Broadband Standards - Voice</t>
  </si>
  <si>
    <t>Claim Form Line 1.5h, SSA, F, Tribal - Does Not Meet Federal Broadband Standards - Voice</t>
  </si>
  <si>
    <t>Claim Form Line 2f, SSA, C - Promotional</t>
  </si>
  <si>
    <t>Claim Form Line 2.1f, SSA, C, Tribal - Promotional</t>
  </si>
  <si>
    <t>Claim Form Line 2.2f, C, TTY - Promotional</t>
  </si>
  <si>
    <t>Claim Form Line 2.3f, C, TTY and Tribal - Promotional</t>
  </si>
  <si>
    <t>Claim Form Line 2.4h, SSA, C - Does Not Meet Federal Broadband Standards - Voice</t>
  </si>
  <si>
    <t>Claim Form Line 2.5h, SSA, C, Tribal - Does Not Meet Federal Broadband Standards - Voice</t>
  </si>
  <si>
    <t>Claim Form Line 2.6h, C, TTY - Does Not Meet Federal Broadband Standards - Voice</t>
  </si>
  <si>
    <t>Claim Form Line 2.7h, C, TTY and Tribal - Does Not Meet Federal Broadband Standards - Voice</t>
  </si>
  <si>
    <t>Weighted Average, F - Promotional</t>
  </si>
  <si>
    <t>Weighted Average, F - Do Not Meet Federal Broadband Standards - Voice</t>
  </si>
  <si>
    <t>Weighted Average, C - Promotional</t>
  </si>
  <si>
    <t>Weighted Average, C - Do Not Meet Federal Broadband Standards - Voice</t>
  </si>
  <si>
    <t>Claim Form Line 2.7e, C, TTY and Tribal - Does Not Meet Federal Broadband Standards - Basic Plan $9.25</t>
  </si>
  <si>
    <t>(Col O)</t>
  </si>
  <si>
    <t>Review with the "Claim Form Summary" Tab</t>
  </si>
  <si>
    <t>Lines 1 - 2</t>
  </si>
  <si>
    <t>Lines 1</t>
  </si>
  <si>
    <t>Lines 1.1</t>
  </si>
  <si>
    <t>Lines 1.4</t>
  </si>
  <si>
    <t>Lines 1.5</t>
  </si>
  <si>
    <t>Lines 2</t>
  </si>
  <si>
    <t>Lines 2.1</t>
  </si>
  <si>
    <t>Lines 2.2</t>
  </si>
  <si>
    <t>Lines 2.3</t>
  </si>
  <si>
    <t>Lines 2.4</t>
  </si>
  <si>
    <t>Lines 2.5</t>
  </si>
  <si>
    <t>Lines 2.6</t>
  </si>
  <si>
    <t>Lines 2.7</t>
  </si>
  <si>
    <t>CPCN  _####________</t>
  </si>
  <si>
    <t>CPCN # __####_______</t>
  </si>
  <si>
    <r>
      <rPr>
        <b/>
        <sz val="12"/>
        <rFont val="Calibri"/>
        <family val="2"/>
        <scheme val="minor"/>
      </rPr>
      <t>Signature</t>
    </r>
    <r>
      <rPr>
        <sz val="12"/>
        <rFont val="Calibri"/>
        <family val="2"/>
        <scheme val="minor"/>
      </rPr>
      <t xml:space="preserve">: </t>
    </r>
  </si>
  <si>
    <r>
      <rPr>
        <b/>
        <sz val="12"/>
        <rFont val="Calibri"/>
        <family val="2"/>
        <scheme val="minor"/>
      </rPr>
      <t>Title</t>
    </r>
    <r>
      <rPr>
        <sz val="12"/>
        <rFont val="Calibri"/>
        <family val="2"/>
        <scheme val="minor"/>
      </rPr>
      <t xml:space="preserve">: </t>
    </r>
  </si>
  <si>
    <r>
      <rPr>
        <b/>
        <sz val="12"/>
        <rFont val="Calibri"/>
        <family val="2"/>
        <scheme val="minor"/>
      </rPr>
      <t>Preparer</t>
    </r>
    <r>
      <rPr>
        <sz val="12"/>
        <rFont val="Calibri"/>
        <family val="2"/>
        <scheme val="minor"/>
      </rPr>
      <t xml:space="preserve">: </t>
    </r>
  </si>
  <si>
    <r>
      <rPr>
        <b/>
        <sz val="12"/>
        <rFont val="Calibri"/>
        <family val="2"/>
        <scheme val="minor"/>
      </rPr>
      <t>Date</t>
    </r>
    <r>
      <rPr>
        <sz val="12"/>
        <rFont val="Calibri"/>
        <family val="2"/>
        <scheme val="minor"/>
      </rPr>
      <t xml:space="preserve">: </t>
    </r>
  </si>
  <si>
    <r>
      <rPr>
        <b/>
        <sz val="12"/>
        <rFont val="Calibri"/>
        <family val="2"/>
        <scheme val="minor"/>
      </rPr>
      <t>Address</t>
    </r>
    <r>
      <rPr>
        <sz val="12"/>
        <rFont val="Calibri"/>
        <family val="2"/>
        <scheme val="minor"/>
      </rPr>
      <t xml:space="preserve">: </t>
    </r>
  </si>
  <si>
    <r>
      <rPr>
        <b/>
        <sz val="12"/>
        <rFont val="Calibri"/>
        <family val="2"/>
        <scheme val="minor"/>
      </rPr>
      <t>Phone</t>
    </r>
    <r>
      <rPr>
        <sz val="12"/>
        <rFont val="Calibri"/>
        <family val="2"/>
        <scheme val="minor"/>
      </rPr>
      <t xml:space="preserve">: </t>
    </r>
  </si>
  <si>
    <r>
      <rPr>
        <b/>
        <sz val="12"/>
        <rFont val="Calibri"/>
        <family val="2"/>
        <scheme val="minor"/>
      </rPr>
      <t>Emai</t>
    </r>
    <r>
      <rPr>
        <sz val="12"/>
        <rFont val="Calibri"/>
        <family val="2"/>
        <scheme val="minor"/>
      </rPr>
      <t xml:space="preserve">l: </t>
    </r>
  </si>
  <si>
    <t>Line 9 for Other Expenses</t>
  </si>
  <si>
    <t>4. Lines 3 and 4 for non-recurring charges.</t>
  </si>
  <si>
    <t>5. Line 5 for Surcharges and Taxes</t>
  </si>
  <si>
    <t>6. Line 6 or 7 for Administrative Expense</t>
  </si>
  <si>
    <t>7. Line 8 for Implementation costs</t>
  </si>
  <si>
    <t>Claim Form Line 1.1e, SSA, F, Tribal - Basic Plan $9.25</t>
  </si>
  <si>
    <r>
      <t>California LifeLine Service Provider __</t>
    </r>
    <r>
      <rPr>
        <i/>
        <sz val="11"/>
        <rFont val="Calibri"/>
        <family val="2"/>
      </rPr>
      <t>Carrier Name</t>
    </r>
    <r>
      <rPr>
        <sz val="11"/>
        <rFont val="Calibri"/>
        <family val="2"/>
      </rPr>
      <t>_____________</t>
    </r>
  </si>
  <si>
    <t>Claim Form Line 1g, SSA, F - ACP</t>
  </si>
  <si>
    <t>Claim Form Line 1.1g, SSA, F, Tribal - ACP</t>
  </si>
  <si>
    <t>Claim Form Line 1.4g, SSA, F - Does Not Meet Federal Broadband Standards - ACP</t>
  </si>
  <si>
    <t>Claim Form Line 1.5g, SSA, F, Tribal - Does Not Meet Federal Broadband Standards - ACP</t>
  </si>
  <si>
    <t>Claim Form Line 2g, SSA, C - ACP</t>
  </si>
  <si>
    <t>Claim Form Line 2.1g, SSA, C, Tribal - ACP</t>
  </si>
  <si>
    <t>Claim Form Line 2.2g, C, TTY - ACP</t>
  </si>
  <si>
    <t>Claim Form Line 2.3g, C, TTY and Tribal - ACP</t>
  </si>
  <si>
    <t>Claim Form Line 2.4g, SSA, C - Does Not Meet Federal Broadband Standards - ACP</t>
  </si>
  <si>
    <t>Claim Form Line 2.5g, SSA, C, Tribal - Does Not Meet Federal Broadband Standards - ACP</t>
  </si>
  <si>
    <t>Claim Form Line 2.6g, C, TTY - Does Not Meet Federal Broadband Standards - ACP</t>
  </si>
  <si>
    <t>Claim Form Line 2.7g, C, TTY and Tribal - Does Not Meet Federal Broadband Standards - ACP</t>
  </si>
  <si>
    <t>Weighted Average, F - ACP</t>
  </si>
  <si>
    <t>Weighted Average, F - Do Not Meet Federal Broadband Standards - ACP</t>
  </si>
  <si>
    <t>Weighted Average, C - ACP</t>
  </si>
  <si>
    <t>Weighted Average, C - Do Not Meet Federal Broadband Standards - ACP</t>
  </si>
  <si>
    <r>
      <t>Plan Type</t>
    </r>
    <r>
      <rPr>
        <b/>
        <vertAlign val="superscript"/>
        <sz val="10"/>
        <rFont val="Calibri"/>
        <family val="2"/>
        <scheme val="minor"/>
      </rPr>
      <t>1</t>
    </r>
  </si>
  <si>
    <t>Connections - F</t>
  </si>
  <si>
    <t>Connections - F (Tribal)</t>
  </si>
  <si>
    <t>Connections - C</t>
  </si>
  <si>
    <t>Connections - C (Tribal)</t>
  </si>
  <si>
    <t>Connections - C (TTY)</t>
  </si>
  <si>
    <t>Connections - C (TTY and Tribal)</t>
  </si>
  <si>
    <r>
      <t>For Period of ___August</t>
    </r>
    <r>
      <rPr>
        <i/>
        <sz val="11"/>
        <rFont val="Calibri"/>
        <family val="2"/>
      </rPr>
      <t xml:space="preserve"> 2023</t>
    </r>
    <r>
      <rPr>
        <sz val="11"/>
        <rFont val="Calibri"/>
        <family val="2"/>
      </rPr>
      <t>___________</t>
    </r>
  </si>
  <si>
    <t>Claim Form Effective 8.01.2023</t>
  </si>
  <si>
    <t>3.  ACP Pilot</t>
  </si>
  <si>
    <t xml:space="preserve">State Reimbursement Amount per Subscriber                   </t>
  </si>
  <si>
    <t>1i</t>
  </si>
  <si>
    <t>A</t>
  </si>
  <si>
    <t>ACP Pilot</t>
  </si>
  <si>
    <t>1j</t>
  </si>
  <si>
    <t>B</t>
  </si>
  <si>
    <t>2i</t>
  </si>
  <si>
    <t>2j</t>
  </si>
  <si>
    <t>1.1i</t>
  </si>
  <si>
    <t>1.1j</t>
  </si>
  <si>
    <t>2.1i</t>
  </si>
  <si>
    <t>2.1j</t>
  </si>
  <si>
    <t>2.2i</t>
  </si>
  <si>
    <t>2.2j</t>
  </si>
  <si>
    <t>2.3i</t>
  </si>
  <si>
    <t>2.3j</t>
  </si>
  <si>
    <t>4. ACP Pilot Lines 1, 1.1, 1.2, 1.3, 1.4, 1.5, 2, 2.1, 2.2, 2.3, 2.4, 2.5, 2.6 and 2.7 for monthly recurring charges</t>
  </si>
  <si>
    <t>A (TTY)</t>
  </si>
  <si>
    <t>B (TTY)</t>
  </si>
  <si>
    <t>Claim Form Line 1i, SSA, F - ACP(A)</t>
  </si>
  <si>
    <t>Claim Form Line 1j, SSA, F - ACP(B)</t>
  </si>
  <si>
    <t>Claim Form Line 1.1i, SSA, F, Tribal - ACP(A)</t>
  </si>
  <si>
    <t>Claim Form Line 1.1j, SSA, F, Tribal - ACP(B)</t>
  </si>
  <si>
    <t>Claim Form Line 2i, SSA, C - ACP(A)</t>
  </si>
  <si>
    <t>Claim Form Line 2j, SSA, C - ACP(B)</t>
  </si>
  <si>
    <t>Claim Form Line 2.1i, SSA, C, Tribal - ACP(A)</t>
  </si>
  <si>
    <t>Claim Form Line 2.1j, SSA, C, Tribal - ACP(B)</t>
  </si>
  <si>
    <t>Claim Form Line 2.2i, C, TTY - ACP(A)</t>
  </si>
  <si>
    <t>Claim Form Line 2.2j, C, TTY - ACP(B)</t>
  </si>
  <si>
    <t>Claim Form Line 2.3i, C, TTY and Tribal - ACP(A)</t>
  </si>
  <si>
    <t>Claim Form Line 2.3j, C, TTY and Tribal - ACP(B)</t>
  </si>
  <si>
    <r>
      <t>Plan Type  (ACP Pilot)</t>
    </r>
    <r>
      <rPr>
        <b/>
        <vertAlign val="superscript"/>
        <sz val="10"/>
        <rFont val="Calibri"/>
        <family val="2"/>
        <scheme val="minor"/>
      </rPr>
      <t>1</t>
    </r>
  </si>
  <si>
    <t>Bundled Broadband</t>
  </si>
  <si>
    <t>** Please Enter "Bundled Voice", "Bundled Broadband" or "Bundled Voice and Broadband"</t>
  </si>
  <si>
    <t>Amount of Charge Eligible for Reimbursement (Lesser of Col G or H)</t>
  </si>
  <si>
    <t>Weighted Average, F - ACP Pilot (Tier A)</t>
  </si>
  <si>
    <t>Weighted Average, F - ACP Pilot (Tier B)</t>
  </si>
  <si>
    <t>Weighted Average Subscribers, F - Full ACP Pilot (Tier A)</t>
  </si>
  <si>
    <t>Weighted Average Subscribers, F - Partial ACP Pilot (Tier B)</t>
  </si>
  <si>
    <t>Weighted Average Subscribers, C- Full ACP Pilot (Tier A)</t>
  </si>
  <si>
    <t>Weighted Average Subscribers, C - Partial ACP Pilot (Tier B)</t>
  </si>
  <si>
    <t>Weighted Average, C - ACP Pilot (Tier A)</t>
  </si>
  <si>
    <t>Weighted Average, C - ACP Pilot (Tier B)</t>
  </si>
  <si>
    <t>ACP Pilot (Full)</t>
  </si>
  <si>
    <t>ACP Pilot (Partial)</t>
  </si>
  <si>
    <r>
      <rPr>
        <vertAlign val="superscript"/>
        <sz val="10"/>
        <rFont val="Calibri"/>
        <family val="2"/>
        <scheme val="minor"/>
      </rPr>
      <t>1</t>
    </r>
    <r>
      <rPr>
        <sz val="10"/>
        <rFont val="Calibri"/>
        <family val="2"/>
        <scheme val="minor"/>
      </rPr>
      <t xml:space="preserve"> Decision 23-06-003 Pilot information includes ACP Pilot Full - 50GB Minimum data for hotspot, provided at 4G LTE or higher speed will be subsidized $17.90. ACP Pilot Partial - 30 GB Minimum data for hotspot, provided at 4G LTE or higher speed will be subsidized $10.63.</t>
    </r>
  </si>
  <si>
    <r>
      <t>Federal Support 
up to $9.25</t>
    </r>
    <r>
      <rPr>
        <vertAlign val="superscript"/>
        <sz val="9"/>
        <rFont val="Calibri"/>
        <family val="2"/>
        <scheme val="minor"/>
      </rPr>
      <t>2</t>
    </r>
  </si>
  <si>
    <r>
      <t>Affordable Connectivity Program (up to $30)</t>
    </r>
    <r>
      <rPr>
        <vertAlign val="superscript"/>
        <sz val="9"/>
        <rFont val="Calibri"/>
        <family val="2"/>
        <scheme val="minor"/>
      </rPr>
      <t>3</t>
    </r>
  </si>
  <si>
    <r>
      <t>State Makeup for Federal Support
up to $9.25</t>
    </r>
    <r>
      <rPr>
        <vertAlign val="superscript"/>
        <sz val="9"/>
        <rFont val="Calibri"/>
        <family val="2"/>
        <scheme val="minor"/>
      </rPr>
      <t>2</t>
    </r>
  </si>
  <si>
    <r>
      <t xml:space="preserve">Maximum SSA - (Maximum $17.90 </t>
    </r>
    <r>
      <rPr>
        <vertAlign val="superscript"/>
        <sz val="10"/>
        <rFont val="Calibri"/>
        <family val="2"/>
        <scheme val="minor"/>
      </rPr>
      <t>4</t>
    </r>
    <r>
      <rPr>
        <sz val="10"/>
        <rFont val="Calibri"/>
        <family val="2"/>
        <scheme val="minor"/>
      </rPr>
      <t>) (Tier "B" Receive Max $10.63)</t>
    </r>
  </si>
  <si>
    <r>
      <t xml:space="preserve">Amount of SSA Eligible for Reimbursement (Maximum $17.90 </t>
    </r>
    <r>
      <rPr>
        <vertAlign val="superscript"/>
        <sz val="9"/>
        <rFont val="Calibri"/>
        <family val="2"/>
        <scheme val="minor"/>
      </rPr>
      <t>4</t>
    </r>
    <r>
      <rPr>
        <sz val="9"/>
        <rFont val="Calibri"/>
        <family val="2"/>
        <scheme val="minor"/>
      </rPr>
      <t>) (Tier B Maximum $10.63)</t>
    </r>
  </si>
  <si>
    <r>
      <t>Affordable Connectivity Program (up to $75)</t>
    </r>
    <r>
      <rPr>
        <vertAlign val="superscript"/>
        <sz val="9"/>
        <rFont val="Calibri"/>
        <family val="2"/>
        <scheme val="minor"/>
      </rPr>
      <t>3</t>
    </r>
  </si>
  <si>
    <r>
      <rPr>
        <vertAlign val="superscript"/>
        <sz val="10"/>
        <rFont val="Calibri"/>
        <family val="2"/>
        <scheme val="minor"/>
      </rPr>
      <t>2</t>
    </r>
    <r>
      <rPr>
        <sz val="10"/>
        <rFont val="Calibri"/>
        <family val="2"/>
        <scheme val="minor"/>
      </rPr>
      <t xml:space="preserve"> Decision 20-10-006 The California Universal Telephone Service Program fund is authorized to reimburse wireless service providers a maximum of $12.85 SSA for any plan that requires a co-payment or prepayment (Basic Plan) and $0 for Voice Only USAC Service Types. FCC settled that Basic Plans that meet 4.5GB will receive federal support of $9.25. Basic Plans will receive $5.25 federal support if services are below 4.5GB.</t>
    </r>
  </si>
  <si>
    <r>
      <t>3</t>
    </r>
    <r>
      <rPr>
        <sz val="10"/>
        <rFont val="Calibri"/>
        <family val="2"/>
        <scheme val="minor"/>
      </rPr>
      <t xml:space="preserve"> Participating providers will make available to eligible households a monthly discount up to $30.00 per month off the standard rate for an Internet service offering and associated equipment, or on Tribal lands, the monthly discount may be up to $75.00 per month. </t>
    </r>
  </si>
  <si>
    <r>
      <rPr>
        <vertAlign val="superscript"/>
        <sz val="10"/>
        <rFont val="Calibri"/>
        <family val="2"/>
        <scheme val="minor"/>
      </rPr>
      <t>4</t>
    </r>
    <r>
      <rPr>
        <sz val="10"/>
        <rFont val="Calibri"/>
        <family val="2"/>
        <scheme val="minor"/>
      </rPr>
      <t xml:space="preserve"> Maximum SSA is $17.90 from January 1, 2023 through December 31, 2023. The SSA is updated annually, effective January 1 of each year. After 2023, service providers should update maximum SSA to reflect the amount stated in the most recent SSA Administrative Letter, available at http://cpuc.ca.gov/General.aspx?id=1100</t>
    </r>
  </si>
  <si>
    <r>
      <t xml:space="preserve">California LifeLine Report and Claim Form For Wireless- </t>
    </r>
    <r>
      <rPr>
        <b/>
        <sz val="14"/>
        <color rgb="FF000000"/>
        <rFont val="Times New Roman"/>
        <family val="1"/>
      </rPr>
      <t>ACP Pilot</t>
    </r>
  </si>
  <si>
    <t>California LifeLine Report and Claim Form For Wireless - ACP Pilot</t>
  </si>
  <si>
    <t>='Weighted Avg'!A1</t>
  </si>
  <si>
    <r>
      <t xml:space="preserve">BASIC SERVICE RECOVERY - </t>
    </r>
    <r>
      <rPr>
        <b/>
        <u/>
        <sz val="11"/>
        <rFont val="Calibri"/>
        <family val="2"/>
      </rPr>
      <t>ACP Pilot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</si>
</sst>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0" x14ac:knownFonts="1">
    <font>
      <sz val="10"/>
      <name val="Arial"/>
    </font>
    <font>
      <sz val="12"/>
      <name val="Times New Roman"/>
      <family val="1"/>
    </font>
    <font>
      <sz val="14"/>
      <color indexed="8"/>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b/>
      <u/>
      <sz val="11"/>
      <name val="Calibri"/>
      <family val="2"/>
    </font>
    <font>
      <sz val="10"/>
      <name val="Arial"/>
      <family val="2"/>
    </font>
    <font>
      <b/>
      <sz val="9"/>
      <name val="Calibri"/>
      <family val="2"/>
    </font>
    <font>
      <b/>
      <sz val="12"/>
      <name val="Arial"/>
      <family val="2"/>
    </font>
    <font>
      <sz val="8"/>
      <name val="Arial"/>
      <family val="2"/>
    </font>
    <font>
      <b/>
      <sz val="10"/>
      <name val="Calibri"/>
      <family val="2"/>
    </font>
    <font>
      <b/>
      <sz val="11"/>
      <name val="Cambria"/>
      <family val="1"/>
    </font>
    <font>
      <strike/>
      <sz val="10"/>
      <color rgb="FFFF0000"/>
      <name val="Cambria"/>
      <family val="1"/>
    </font>
    <font>
      <sz val="10"/>
      <color rgb="FFFF000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9"/>
      <name val="Calibri"/>
      <family val="2"/>
      <scheme val="minor"/>
    </font>
    <font>
      <b/>
      <sz val="10"/>
      <name val="Calibri"/>
      <family val="2"/>
      <scheme val="minor"/>
    </font>
    <font>
      <sz val="10"/>
      <color rgb="FFFF0000"/>
      <name val="Calibri"/>
      <family val="2"/>
      <scheme val="minor"/>
    </font>
    <font>
      <sz val="12"/>
      <name val="Calibri"/>
      <family val="2"/>
      <scheme val="minor"/>
    </font>
    <font>
      <sz val="10"/>
      <name val="Arial"/>
      <family val="2"/>
    </font>
    <font>
      <vertAlign val="superscript"/>
      <sz val="10"/>
      <name val="Calibri"/>
      <family val="2"/>
      <scheme val="minor"/>
    </font>
    <font>
      <sz val="10"/>
      <color rgb="FF0070C0"/>
      <name val="Arial"/>
      <family val="2"/>
    </font>
    <font>
      <vertAlign val="superscript"/>
      <sz val="9"/>
      <name val="Calibri"/>
      <family val="2"/>
      <scheme val="minor"/>
    </font>
    <font>
      <b/>
      <strike/>
      <sz val="11"/>
      <name val="Cambria"/>
      <family val="1"/>
    </font>
    <font>
      <strike/>
      <sz val="10"/>
      <name val="Cambria"/>
      <family val="1"/>
    </font>
    <font>
      <sz val="11"/>
      <name val="Arial"/>
      <family val="2"/>
    </font>
    <font>
      <i/>
      <sz val="11"/>
      <name val="Calibri"/>
      <family val="2"/>
    </font>
    <font>
      <b/>
      <sz val="16"/>
      <name val="Calibri"/>
      <family val="2"/>
    </font>
    <font>
      <b/>
      <vertAlign val="superscript"/>
      <sz val="10"/>
      <name val="Calibri"/>
      <family val="2"/>
      <scheme val="minor"/>
    </font>
    <font>
      <b/>
      <sz val="10"/>
      <name val="Arial"/>
      <family val="2"/>
    </font>
    <font>
      <u/>
      <sz val="10"/>
      <color theme="10"/>
      <name val="Arial"/>
      <family val="2"/>
    </font>
    <font>
      <u/>
      <sz val="10"/>
      <name val="Arial"/>
      <family val="2"/>
    </font>
    <font>
      <sz val="10"/>
      <color rgb="FF020202"/>
      <name val="Calibri"/>
      <family val="2"/>
      <scheme val="minor"/>
    </font>
    <font>
      <b/>
      <sz val="14"/>
      <color rgb="FF000000"/>
      <name val="Times New Roman"/>
      <family val="1"/>
    </font>
  </fonts>
  <fills count="11">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92D050"/>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s>
  <cellStyleXfs count="8">
    <xf numFmtId="0" fontId="0" fillId="0" borderId="0"/>
    <xf numFmtId="0" fontId="9" fillId="0" borderId="0"/>
    <xf numFmtId="44" fontId="25" fillId="0" borderId="0" applyFon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36" fillId="0" borderId="0" applyNumberFormat="0" applyFill="0" applyBorder="0" applyAlignment="0" applyProtection="0"/>
  </cellStyleXfs>
  <cellXfs count="323">
    <xf numFmtId="0" fontId="0" fillId="0" borderId="0" xfId="0"/>
    <xf numFmtId="0" fontId="3" fillId="0" borderId="0" xfId="0" applyFont="1"/>
    <xf numFmtId="0" fontId="1" fillId="0" borderId="0" xfId="0" applyFont="1"/>
    <xf numFmtId="0" fontId="0" fillId="0" borderId="0" xfId="0" applyAlignment="1">
      <alignment wrapText="1"/>
    </xf>
    <xf numFmtId="0" fontId="6" fillId="0" borderId="4" xfId="0" applyFont="1" applyBorder="1" applyAlignment="1">
      <alignment vertical="top" wrapText="1"/>
    </xf>
    <xf numFmtId="0" fontId="5" fillId="0" borderId="0" xfId="0" applyFont="1"/>
    <xf numFmtId="0" fontId="10" fillId="0" borderId="2" xfId="0" applyFont="1" applyBorder="1" applyAlignment="1">
      <alignment vertical="top" wrapText="1"/>
    </xf>
    <xf numFmtId="0" fontId="10" fillId="0" borderId="4" xfId="0" applyFont="1" applyBorder="1" applyAlignment="1">
      <alignment vertical="top" wrapText="1"/>
    </xf>
    <xf numFmtId="0" fontId="3" fillId="0" borderId="0" xfId="0" applyFont="1" applyAlignment="1">
      <alignment horizontal="left" indent="4"/>
    </xf>
    <xf numFmtId="0" fontId="6" fillId="0" borderId="1" xfId="0" applyFont="1" applyBorder="1" applyAlignment="1">
      <alignment vertical="top" wrapText="1"/>
    </xf>
    <xf numFmtId="49" fontId="6" fillId="0" borderId="0" xfId="0" applyNumberFormat="1" applyFont="1"/>
    <xf numFmtId="49" fontId="3" fillId="0" borderId="0" xfId="0" applyNumberFormat="1" applyFont="1"/>
    <xf numFmtId="49" fontId="10" fillId="0" borderId="1" xfId="0" applyNumberFormat="1" applyFont="1" applyBorder="1" applyAlignment="1">
      <alignment vertical="top" wrapText="1"/>
    </xf>
    <xf numFmtId="49" fontId="0" fillId="0" borderId="0" xfId="0" applyNumberFormat="1"/>
    <xf numFmtId="0" fontId="11" fillId="0" borderId="0" xfId="0" applyFont="1"/>
    <xf numFmtId="2" fontId="0" fillId="0" borderId="0" xfId="0" applyNumberFormat="1"/>
    <xf numFmtId="4" fontId="0" fillId="0" borderId="0" xfId="0" applyNumberFormat="1"/>
    <xf numFmtId="8" fontId="0" fillId="0" borderId="0" xfId="0" applyNumberFormat="1"/>
    <xf numFmtId="3" fontId="0" fillId="0" borderId="0" xfId="0" applyNumberFormat="1"/>
    <xf numFmtId="0" fontId="15" fillId="0" borderId="0" xfId="0" applyFont="1" applyAlignment="1">
      <alignment wrapText="1"/>
    </xf>
    <xf numFmtId="49" fontId="14" fillId="0" borderId="0" xfId="0" applyNumberFormat="1" applyFont="1" applyAlignment="1">
      <alignment horizontal="left"/>
    </xf>
    <xf numFmtId="49" fontId="9" fillId="0" borderId="0" xfId="0" applyNumberFormat="1" applyFont="1" applyAlignment="1">
      <alignment horizontal="left"/>
    </xf>
    <xf numFmtId="0" fontId="17" fillId="0" borderId="0" xfId="0" applyFont="1"/>
    <xf numFmtId="0" fontId="19" fillId="0" borderId="0" xfId="0" applyFont="1"/>
    <xf numFmtId="0" fontId="20" fillId="0" borderId="0" xfId="0" applyFont="1"/>
    <xf numFmtId="0" fontId="22" fillId="0" borderId="0" xfId="0" applyFont="1"/>
    <xf numFmtId="2" fontId="17" fillId="0" borderId="11" xfId="0" applyNumberFormat="1" applyFont="1" applyBorder="1" applyAlignment="1">
      <alignment horizontal="right"/>
    </xf>
    <xf numFmtId="49" fontId="17" fillId="0" borderId="11" xfId="0" applyNumberFormat="1" applyFont="1" applyBorder="1" applyAlignment="1">
      <alignment horizontal="center"/>
    </xf>
    <xf numFmtId="0" fontId="23" fillId="0" borderId="0" xfId="0" applyFont="1"/>
    <xf numFmtId="0" fontId="18" fillId="0" borderId="2" xfId="0" applyFont="1" applyBorder="1" applyAlignment="1">
      <alignment horizontal="center"/>
    </xf>
    <xf numFmtId="0" fontId="18" fillId="0" borderId="1" xfId="0" applyFont="1" applyBorder="1" applyAlignment="1">
      <alignment horizontal="center" vertical="top" wrapText="1"/>
    </xf>
    <xf numFmtId="0" fontId="18" fillId="0" borderId="2" xfId="0" applyFont="1" applyBorder="1" applyAlignment="1">
      <alignment horizontal="center" vertical="top" wrapText="1"/>
    </xf>
    <xf numFmtId="0" fontId="18" fillId="0" borderId="4" xfId="0" applyFont="1" applyBorder="1" applyAlignment="1">
      <alignment horizontal="center" vertical="top" wrapText="1"/>
    </xf>
    <xf numFmtId="8" fontId="18" fillId="0" borderId="4" xfId="0" applyNumberFormat="1" applyFont="1" applyBorder="1" applyAlignment="1">
      <alignment horizontal="right"/>
    </xf>
    <xf numFmtId="0" fontId="16" fillId="0" borderId="0" xfId="0" applyFont="1"/>
    <xf numFmtId="0" fontId="22" fillId="0" borderId="12" xfId="0" applyFont="1" applyBorder="1"/>
    <xf numFmtId="49" fontId="17" fillId="0" borderId="11" xfId="0" applyNumberFormat="1" applyFont="1" applyBorder="1"/>
    <xf numFmtId="49" fontId="17" fillId="0" borderId="0" xfId="0" applyNumberFormat="1" applyFont="1" applyAlignment="1">
      <alignment horizontal="left"/>
    </xf>
    <xf numFmtId="0" fontId="21" fillId="0" borderId="1" xfId="0" applyFont="1" applyBorder="1" applyAlignment="1">
      <alignment horizontal="center" wrapText="1"/>
    </xf>
    <xf numFmtId="0" fontId="17" fillId="0" borderId="1" xfId="0" applyFont="1" applyBorder="1" applyAlignment="1">
      <alignment wrapText="1"/>
    </xf>
    <xf numFmtId="0" fontId="22" fillId="0" borderId="1" xfId="0" applyFont="1" applyBorder="1" applyAlignment="1">
      <alignment horizontal="center"/>
    </xf>
    <xf numFmtId="44" fontId="17" fillId="0" borderId="1" xfId="0" applyNumberFormat="1" applyFont="1" applyBorder="1"/>
    <xf numFmtId="0" fontId="19" fillId="0" borderId="0" xfId="0" applyFont="1" applyAlignment="1">
      <alignment horizontal="left" indent="6"/>
    </xf>
    <xf numFmtId="0" fontId="19" fillId="0" borderId="0" xfId="0" applyFont="1" applyAlignment="1">
      <alignment horizontal="left" indent="4"/>
    </xf>
    <xf numFmtId="0" fontId="22" fillId="0" borderId="3" xfId="0" applyFont="1" applyBorder="1" applyAlignment="1">
      <alignment vertical="top" wrapText="1"/>
    </xf>
    <xf numFmtId="8" fontId="18" fillId="0" borderId="4" xfId="0" applyNumberFormat="1" applyFont="1" applyBorder="1" applyAlignment="1">
      <alignment horizontal="left"/>
    </xf>
    <xf numFmtId="164" fontId="17" fillId="0" borderId="11" xfId="0" applyNumberFormat="1" applyFont="1" applyBorder="1" applyAlignment="1">
      <alignment horizontal="right"/>
    </xf>
    <xf numFmtId="164" fontId="6" fillId="0" borderId="1" xfId="0" applyNumberFormat="1" applyFont="1" applyBorder="1" applyAlignment="1">
      <alignment horizontal="right" wrapText="1"/>
    </xf>
    <xf numFmtId="164" fontId="6" fillId="0" borderId="4" xfId="0" applyNumberFormat="1" applyFont="1" applyBorder="1" applyAlignment="1">
      <alignment horizontal="right" wrapText="1"/>
    </xf>
    <xf numFmtId="164" fontId="6" fillId="2" borderId="4" xfId="0" applyNumberFormat="1" applyFont="1" applyFill="1" applyBorder="1" applyAlignment="1">
      <alignment horizontal="right" wrapText="1"/>
    </xf>
    <xf numFmtId="44" fontId="17" fillId="0" borderId="4" xfId="0" applyNumberFormat="1" applyFont="1" applyBorder="1" applyAlignment="1">
      <alignment vertical="top" wrapText="1"/>
    </xf>
    <xf numFmtId="0" fontId="17" fillId="0" borderId="4" xfId="0" applyFont="1" applyBorder="1" applyAlignment="1">
      <alignment vertical="top" wrapText="1"/>
    </xf>
    <xf numFmtId="44" fontId="17" fillId="0" borderId="4" xfId="0" applyNumberFormat="1" applyFont="1" applyBorder="1" applyAlignment="1">
      <alignment horizontal="right" vertical="top" wrapText="1"/>
    </xf>
    <xf numFmtId="0" fontId="22" fillId="0" borderId="1" xfId="0" applyFont="1" applyBorder="1" applyAlignment="1">
      <alignment vertical="top" wrapText="1"/>
    </xf>
    <xf numFmtId="0" fontId="22" fillId="0" borderId="2" xfId="0" applyFont="1" applyBorder="1" applyAlignment="1">
      <alignment vertical="top" wrapText="1"/>
    </xf>
    <xf numFmtId="0" fontId="17" fillId="0" borderId="3" xfId="0" applyFont="1" applyBorder="1" applyAlignment="1">
      <alignment horizontal="left" vertical="top" wrapText="1" indent="1"/>
    </xf>
    <xf numFmtId="44" fontId="17" fillId="0" borderId="5" xfId="0" applyNumberFormat="1" applyFont="1" applyBorder="1" applyAlignment="1">
      <alignment vertical="top" wrapText="1"/>
    </xf>
    <xf numFmtId="44" fontId="17" fillId="0" borderId="8" xfId="0" applyNumberFormat="1" applyFont="1" applyBorder="1" applyAlignment="1">
      <alignment vertical="top" wrapText="1"/>
    </xf>
    <xf numFmtId="44" fontId="17" fillId="0" borderId="3" xfId="0" applyNumberFormat="1" applyFont="1" applyBorder="1" applyAlignment="1">
      <alignment vertical="top" wrapText="1"/>
    </xf>
    <xf numFmtId="2" fontId="17" fillId="0" borderId="1" xfId="0" applyNumberFormat="1" applyFont="1" applyBorder="1"/>
    <xf numFmtId="4" fontId="17" fillId="0" borderId="4" xfId="0" applyNumberFormat="1" applyFont="1" applyBorder="1" applyAlignment="1">
      <alignment vertical="top" wrapText="1"/>
    </xf>
    <xf numFmtId="0" fontId="17" fillId="0" borderId="11" xfId="0" applyFont="1" applyBorder="1" applyAlignment="1">
      <alignment horizontal="center"/>
    </xf>
    <xf numFmtId="0" fontId="16" fillId="0" borderId="0" xfId="0" applyFont="1" applyAlignment="1">
      <alignment wrapText="1"/>
    </xf>
    <xf numFmtId="0" fontId="9" fillId="0" borderId="0" xfId="0" applyFont="1"/>
    <xf numFmtId="0" fontId="7" fillId="0" borderId="0" xfId="0" applyFont="1"/>
    <xf numFmtId="2" fontId="17" fillId="2" borderId="1" xfId="0" applyNumberFormat="1" applyFont="1" applyFill="1" applyBorder="1" applyAlignment="1">
      <alignment horizontal="right"/>
    </xf>
    <xf numFmtId="0" fontId="22" fillId="0" borderId="6" xfId="0" applyFont="1" applyBorder="1"/>
    <xf numFmtId="49" fontId="18" fillId="0" borderId="4" xfId="0" applyNumberFormat="1" applyFont="1" applyBorder="1" applyAlignment="1">
      <alignment horizontal="center"/>
    </xf>
    <xf numFmtId="49" fontId="18" fillId="0" borderId="2" xfId="0" applyNumberFormat="1" applyFont="1" applyBorder="1" applyAlignment="1">
      <alignment horizontal="center"/>
    </xf>
    <xf numFmtId="0" fontId="9" fillId="0" borderId="0" xfId="0" applyFont="1" applyAlignment="1">
      <alignment wrapText="1"/>
    </xf>
    <xf numFmtId="0" fontId="29" fillId="0" borderId="0" xfId="0" applyFont="1" applyAlignment="1">
      <alignment horizontal="left" wrapText="1"/>
    </xf>
    <xf numFmtId="0" fontId="30" fillId="0" borderId="0" xfId="0" applyFont="1"/>
    <xf numFmtId="0" fontId="30" fillId="0" borderId="0" xfId="0" applyFont="1" applyAlignment="1">
      <alignment wrapText="1"/>
    </xf>
    <xf numFmtId="0" fontId="31" fillId="0" borderId="0" xfId="0" applyFont="1"/>
    <xf numFmtId="0" fontId="22" fillId="0" borderId="12" xfId="0" applyFont="1" applyBorder="1" applyAlignment="1">
      <alignment horizontal="center"/>
    </xf>
    <xf numFmtId="164" fontId="18" fillId="0" borderId="4" xfId="0" applyNumberFormat="1" applyFont="1" applyBorder="1"/>
    <xf numFmtId="164" fontId="18" fillId="4" borderId="4" xfId="0" applyNumberFormat="1" applyFont="1" applyFill="1" applyBorder="1"/>
    <xf numFmtId="164" fontId="18" fillId="0" borderId="1" xfId="0" applyNumberFormat="1" applyFont="1" applyBorder="1"/>
    <xf numFmtId="164" fontId="18" fillId="4" borderId="1" xfId="0" applyNumberFormat="1" applyFont="1" applyFill="1" applyBorder="1"/>
    <xf numFmtId="8" fontId="18" fillId="0" borderId="0" xfId="0" applyNumberFormat="1" applyFont="1" applyAlignment="1">
      <alignment horizontal="right"/>
    </xf>
    <xf numFmtId="49" fontId="18" fillId="0" borderId="0" xfId="0" applyNumberFormat="1" applyFont="1" applyAlignment="1">
      <alignment horizontal="left"/>
    </xf>
    <xf numFmtId="49" fontId="18" fillId="0" borderId="0" xfId="0" applyNumberFormat="1" applyFont="1" applyAlignment="1">
      <alignment horizontal="right"/>
    </xf>
    <xf numFmtId="164" fontId="18" fillId="0" borderId="0" xfId="0" applyNumberFormat="1" applyFont="1"/>
    <xf numFmtId="4" fontId="18" fillId="3" borderId="0" xfId="0" applyNumberFormat="1" applyFont="1" applyFill="1" applyAlignment="1">
      <alignment wrapText="1"/>
    </xf>
    <xf numFmtId="0" fontId="17" fillId="0" borderId="0" xfId="0" applyFont="1" applyAlignment="1">
      <alignment wrapText="1"/>
    </xf>
    <xf numFmtId="49" fontId="20" fillId="0" borderId="0" xfId="0" applyNumberFormat="1" applyFont="1" applyAlignment="1">
      <alignment horizontal="left"/>
    </xf>
    <xf numFmtId="0" fontId="17" fillId="0" borderId="8" xfId="0" applyFont="1" applyBorder="1" applyAlignment="1">
      <alignment vertical="top" wrapText="1"/>
    </xf>
    <xf numFmtId="0" fontId="17" fillId="0" borderId="3" xfId="0" applyFont="1" applyBorder="1" applyAlignment="1">
      <alignment vertical="top" wrapText="1"/>
    </xf>
    <xf numFmtId="0" fontId="5" fillId="0" borderId="5" xfId="0" applyFont="1" applyBorder="1" applyAlignment="1">
      <alignment wrapText="1"/>
    </xf>
    <xf numFmtId="0" fontId="5" fillId="0" borderId="1" xfId="0" applyFont="1" applyBorder="1" applyAlignment="1">
      <alignment vertical="top" wrapText="1"/>
    </xf>
    <xf numFmtId="0" fontId="5" fillId="0" borderId="2" xfId="0" applyFont="1" applyBorder="1" applyAlignment="1">
      <alignment vertical="top" wrapText="1"/>
    </xf>
    <xf numFmtId="0" fontId="3" fillId="0" borderId="3" xfId="0" applyFont="1" applyBorder="1" applyAlignment="1">
      <alignment vertical="top" wrapText="1"/>
    </xf>
    <xf numFmtId="164" fontId="3" fillId="0" borderId="4" xfId="0" applyNumberFormat="1" applyFont="1" applyBorder="1" applyAlignment="1">
      <alignment vertical="top" wrapText="1"/>
    </xf>
    <xf numFmtId="0" fontId="3" fillId="0" borderId="4" xfId="0" applyFont="1" applyBorder="1" applyAlignment="1">
      <alignment vertical="top" wrapText="1"/>
    </xf>
    <xf numFmtId="0" fontId="5" fillId="0" borderId="3" xfId="0" applyFont="1" applyBorder="1" applyAlignment="1">
      <alignment vertical="top" wrapText="1"/>
    </xf>
    <xf numFmtId="164" fontId="3" fillId="2" borderId="4" xfId="0" applyNumberFormat="1" applyFont="1" applyFill="1" applyBorder="1" applyAlignment="1">
      <alignment vertical="top" wrapText="1"/>
    </xf>
    <xf numFmtId="49" fontId="17" fillId="0" borderId="21" xfId="0" applyNumberFormat="1" applyFont="1" applyBorder="1"/>
    <xf numFmtId="0" fontId="18" fillId="0" borderId="4" xfId="0" applyFont="1" applyBorder="1" applyAlignment="1">
      <alignment horizontal="center"/>
    </xf>
    <xf numFmtId="0" fontId="17" fillId="0" borderId="0" xfId="0" applyFont="1" applyAlignment="1">
      <alignment horizontal="left"/>
    </xf>
    <xf numFmtId="0" fontId="17" fillId="0" borderId="0" xfId="1" applyFont="1" applyAlignment="1">
      <alignment vertical="top" wrapText="1"/>
    </xf>
    <xf numFmtId="0" fontId="18" fillId="0" borderId="0" xfId="0" applyFont="1" applyAlignment="1">
      <alignment wrapText="1"/>
    </xf>
    <xf numFmtId="0" fontId="22" fillId="0" borderId="13" xfId="0" applyFont="1" applyBorder="1"/>
    <xf numFmtId="0" fontId="18" fillId="0" borderId="1" xfId="0" applyFont="1" applyBorder="1" applyAlignment="1">
      <alignment horizontal="center" wrapText="1"/>
    </xf>
    <xf numFmtId="0" fontId="17" fillId="0" borderId="1" xfId="0" applyFont="1" applyBorder="1" applyAlignment="1">
      <alignment horizontal="center" vertical="top" wrapText="1"/>
    </xf>
    <xf numFmtId="0" fontId="17" fillId="0" borderId="0" xfId="0" applyFont="1" applyAlignment="1">
      <alignment horizontal="center"/>
    </xf>
    <xf numFmtId="0" fontId="17" fillId="0" borderId="7" xfId="0" applyFont="1" applyBorder="1"/>
    <xf numFmtId="0" fontId="16" fillId="0" borderId="10" xfId="0" applyFont="1" applyBorder="1"/>
    <xf numFmtId="44" fontId="16" fillId="0" borderId="27" xfId="0" applyNumberFormat="1" applyFont="1" applyBorder="1"/>
    <xf numFmtId="0" fontId="16" fillId="0" borderId="38" xfId="0" applyFont="1" applyBorder="1"/>
    <xf numFmtId="44" fontId="16" fillId="0" borderId="4" xfId="0" applyNumberFormat="1" applyFont="1" applyBorder="1"/>
    <xf numFmtId="0" fontId="22" fillId="7" borderId="11" xfId="0" applyFont="1" applyFill="1" applyBorder="1" applyAlignment="1">
      <alignment horizontal="center" vertical="center" wrapText="1"/>
    </xf>
    <xf numFmtId="44" fontId="17" fillId="0" borderId="0" xfId="0" applyNumberFormat="1" applyFont="1"/>
    <xf numFmtId="4" fontId="21" fillId="9" borderId="0" xfId="0" applyNumberFormat="1" applyFont="1" applyFill="1" applyAlignment="1">
      <alignment wrapText="1"/>
    </xf>
    <xf numFmtId="2" fontId="17" fillId="0" borderId="0" xfId="0" applyNumberFormat="1" applyFont="1"/>
    <xf numFmtId="0" fontId="17" fillId="0" borderId="4" xfId="0" applyFont="1" applyBorder="1" applyAlignment="1">
      <alignment horizontal="center" vertical="top" wrapText="1"/>
    </xf>
    <xf numFmtId="44" fontId="18" fillId="0" borderId="9" xfId="2" applyFont="1" applyFill="1" applyBorder="1" applyAlignment="1" applyProtection="1"/>
    <xf numFmtId="44" fontId="18" fillId="0" borderId="14" xfId="2" applyFont="1" applyFill="1" applyBorder="1" applyAlignment="1" applyProtection="1"/>
    <xf numFmtId="44" fontId="18" fillId="0" borderId="18" xfId="2" applyFont="1" applyFill="1" applyBorder="1" applyAlignment="1" applyProtection="1"/>
    <xf numFmtId="44" fontId="18" fillId="0" borderId="0" xfId="2" applyFont="1" applyFill="1" applyBorder="1" applyAlignment="1" applyProtection="1"/>
    <xf numFmtId="44" fontId="18" fillId="0" borderId="0" xfId="2" applyFont="1" applyAlignment="1" applyProtection="1"/>
    <xf numFmtId="44" fontId="18" fillId="0" borderId="14" xfId="2" applyFont="1" applyBorder="1" applyAlignment="1" applyProtection="1"/>
    <xf numFmtId="44" fontId="18" fillId="0" borderId="9" xfId="2" applyFont="1" applyBorder="1" applyAlignment="1" applyProtection="1"/>
    <xf numFmtId="44" fontId="18" fillId="0" borderId="9" xfId="2" applyFont="1" applyBorder="1" applyProtection="1"/>
    <xf numFmtId="3" fontId="3" fillId="0" borderId="55" xfId="0" applyNumberFormat="1" applyFont="1" applyBorder="1" applyAlignment="1">
      <alignment vertical="top" wrapText="1"/>
    </xf>
    <xf numFmtId="3" fontId="3" fillId="0" borderId="57" xfId="0" applyNumberFormat="1" applyFont="1" applyBorder="1" applyAlignment="1">
      <alignment vertical="top" wrapText="1"/>
    </xf>
    <xf numFmtId="3" fontId="3" fillId="0" borderId="51" xfId="0" applyNumberFormat="1" applyFont="1" applyBorder="1" applyAlignment="1">
      <alignment vertical="top" wrapText="1"/>
    </xf>
    <xf numFmtId="3" fontId="5" fillId="0" borderId="53" xfId="0" applyNumberFormat="1" applyFont="1" applyBorder="1" applyAlignment="1">
      <alignment vertical="top" wrapText="1"/>
    </xf>
    <xf numFmtId="4" fontId="5" fillId="0" borderId="53" xfId="0" applyNumberFormat="1" applyFont="1" applyBorder="1" applyAlignment="1">
      <alignment vertical="top" wrapText="1"/>
    </xf>
    <xf numFmtId="0" fontId="0" fillId="0" borderId="0" xfId="0" applyProtection="1">
      <protection locked="0"/>
    </xf>
    <xf numFmtId="0" fontId="3" fillId="0" borderId="0" xfId="0" applyFont="1" applyProtection="1">
      <protection locked="0"/>
    </xf>
    <xf numFmtId="0" fontId="9" fillId="0" borderId="0" xfId="0" applyFont="1" applyProtection="1">
      <protection locked="0"/>
    </xf>
    <xf numFmtId="0" fontId="4" fillId="0" borderId="0" xfId="0" applyFont="1" applyProtection="1">
      <protection locked="0"/>
    </xf>
    <xf numFmtId="0" fontId="6" fillId="0" borderId="0" xfId="0" applyFont="1" applyProtection="1">
      <protection locked="0"/>
    </xf>
    <xf numFmtId="0" fontId="6" fillId="0" borderId="0" xfId="0" applyFont="1" applyAlignment="1" applyProtection="1">
      <alignment horizontal="left" indent="4"/>
      <protection locked="0"/>
    </xf>
    <xf numFmtId="0" fontId="27" fillId="0" borderId="0" xfId="1" applyFont="1" applyProtection="1">
      <protection locked="0"/>
    </xf>
    <xf numFmtId="0" fontId="6" fillId="3" borderId="0" xfId="0" applyFont="1" applyFill="1" applyAlignment="1" applyProtection="1">
      <alignment horizontal="left" indent="4"/>
      <protection locked="0"/>
    </xf>
    <xf numFmtId="44" fontId="18" fillId="0" borderId="18" xfId="2" applyFont="1" applyFill="1" applyBorder="1" applyAlignment="1" applyProtection="1">
      <protection locked="0"/>
    </xf>
    <xf numFmtId="44" fontId="18" fillId="0" borderId="0" xfId="2" applyFont="1" applyFill="1" applyBorder="1" applyAlignment="1" applyProtection="1">
      <protection locked="0"/>
    </xf>
    <xf numFmtId="44" fontId="18" fillId="0" borderId="0" xfId="2" applyFont="1" applyAlignment="1" applyProtection="1">
      <protection locked="0"/>
    </xf>
    <xf numFmtId="44" fontId="18" fillId="0" borderId="0" xfId="2" applyFont="1" applyBorder="1" applyAlignment="1" applyProtection="1">
      <protection locked="0"/>
    </xf>
    <xf numFmtId="0" fontId="7" fillId="0" borderId="0" xfId="0" applyFont="1" applyAlignment="1" applyProtection="1">
      <alignment horizontal="left" indent="2"/>
      <protection locked="0"/>
    </xf>
    <xf numFmtId="44" fontId="18" fillId="0" borderId="0" xfId="2" applyFont="1" applyProtection="1">
      <protection locked="0"/>
    </xf>
    <xf numFmtId="0" fontId="7" fillId="0" borderId="0" xfId="0" applyFont="1" applyProtection="1">
      <protection locked="0"/>
    </xf>
    <xf numFmtId="0" fontId="1" fillId="0" borderId="0" xfId="0" applyFont="1" applyProtection="1">
      <protection locked="0"/>
    </xf>
    <xf numFmtId="0" fontId="18" fillId="0" borderId="0" xfId="0" applyFont="1" applyAlignment="1" applyProtection="1">
      <alignment horizontal="justify"/>
      <protection locked="0"/>
    </xf>
    <xf numFmtId="0" fontId="18" fillId="0" borderId="0" xfId="0" applyFont="1" applyProtection="1">
      <protection locked="0"/>
    </xf>
    <xf numFmtId="0" fontId="24" fillId="0" borderId="42" xfId="0" applyFont="1" applyBorder="1" applyAlignment="1" applyProtection="1">
      <alignment horizontal="justify"/>
      <protection locked="0"/>
    </xf>
    <xf numFmtId="0" fontId="24" fillId="0" borderId="43" xfId="0" applyFont="1" applyBorder="1" applyAlignment="1" applyProtection="1">
      <alignment horizontal="justify"/>
      <protection locked="0"/>
    </xf>
    <xf numFmtId="0" fontId="24" fillId="0" borderId="44" xfId="0" applyFont="1" applyBorder="1" applyAlignment="1" applyProtection="1">
      <alignment horizontal="justify"/>
      <protection locked="0"/>
    </xf>
    <xf numFmtId="0" fontId="24" fillId="0" borderId="45" xfId="0" applyFont="1" applyBorder="1" applyAlignment="1" applyProtection="1">
      <alignment horizontal="justify"/>
      <protection locked="0"/>
    </xf>
    <xf numFmtId="0" fontId="24" fillId="0" borderId="46" xfId="0" applyFont="1" applyBorder="1" applyProtection="1">
      <protection locked="0"/>
    </xf>
    <xf numFmtId="0" fontId="24" fillId="0" borderId="45" xfId="0" applyFont="1" applyBorder="1" applyProtection="1">
      <protection locked="0"/>
    </xf>
    <xf numFmtId="0" fontId="24" fillId="0" borderId="47" xfId="0" applyFont="1" applyBorder="1" applyProtection="1">
      <protection locked="0"/>
    </xf>
    <xf numFmtId="0" fontId="19" fillId="0" borderId="0" xfId="0" applyFont="1" applyProtection="1">
      <protection locked="0"/>
    </xf>
    <xf numFmtId="0" fontId="17" fillId="0" borderId="0" xfId="0" applyFont="1" applyProtection="1">
      <protection locked="0"/>
    </xf>
    <xf numFmtId="0" fontId="7" fillId="0" borderId="0" xfId="1" applyFont="1" applyAlignment="1" applyProtection="1">
      <alignment vertical="top" wrapText="1"/>
      <protection locked="0"/>
    </xf>
    <xf numFmtId="0" fontId="8" fillId="0" borderId="0" xfId="0" applyFont="1" applyProtection="1">
      <protection locked="0"/>
    </xf>
    <xf numFmtId="0" fontId="5" fillId="0" borderId="5"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3" fillId="0" borderId="54" xfId="0" applyFont="1" applyBorder="1" applyAlignment="1" applyProtection="1">
      <alignment vertical="top" wrapText="1"/>
      <protection locked="0"/>
    </xf>
    <xf numFmtId="0" fontId="3" fillId="0" borderId="56" xfId="0" applyFont="1" applyBorder="1" applyAlignment="1" applyProtection="1">
      <alignment vertical="top" wrapText="1"/>
      <protection locked="0"/>
    </xf>
    <xf numFmtId="0" fontId="3" fillId="0" borderId="50" xfId="0" applyFont="1" applyBorder="1" applyAlignment="1" applyProtection="1">
      <alignment vertical="top" wrapText="1"/>
      <protection locked="0"/>
    </xf>
    <xf numFmtId="0" fontId="5" fillId="0" borderId="52" xfId="0" applyFont="1" applyBorder="1" applyAlignment="1" applyProtection="1">
      <alignment vertical="top" wrapText="1"/>
      <protection locked="0"/>
    </xf>
    <xf numFmtId="0" fontId="33" fillId="7" borderId="48" xfId="0" applyFont="1" applyFill="1" applyBorder="1" applyAlignment="1" applyProtection="1">
      <alignment horizontal="center" vertical="top" wrapText="1"/>
      <protection locked="0"/>
    </xf>
    <xf numFmtId="0" fontId="33" fillId="7" borderId="49" xfId="0" applyFont="1" applyFill="1" applyBorder="1" applyAlignment="1" applyProtection="1">
      <alignment vertical="top" wrapText="1"/>
      <protection locked="0"/>
    </xf>
    <xf numFmtId="4" fontId="3" fillId="0" borderId="41" xfId="0" applyNumberFormat="1" applyFont="1" applyBorder="1" applyAlignment="1" applyProtection="1">
      <alignment vertical="top" wrapText="1"/>
      <protection locked="0"/>
    </xf>
    <xf numFmtId="0" fontId="33" fillId="8" borderId="40" xfId="0" applyFont="1" applyFill="1" applyBorder="1" applyAlignment="1" applyProtection="1">
      <alignment horizontal="center" vertical="top" wrapText="1"/>
      <protection locked="0"/>
    </xf>
    <xf numFmtId="0" fontId="33" fillId="8" borderId="41" xfId="0" applyFont="1" applyFill="1" applyBorder="1" applyAlignment="1" applyProtection="1">
      <alignment vertical="top" wrapText="1"/>
      <protection locked="0"/>
    </xf>
    <xf numFmtId="0" fontId="5" fillId="0" borderId="52" xfId="1" applyFont="1" applyBorder="1" applyAlignment="1" applyProtection="1">
      <alignment vertical="top" wrapText="1"/>
      <protection locked="0"/>
    </xf>
    <xf numFmtId="0" fontId="17" fillId="0" borderId="0" xfId="1" applyFont="1" applyProtection="1">
      <protection locked="0"/>
    </xf>
    <xf numFmtId="0" fontId="17" fillId="0" borderId="0" xfId="0" applyFont="1" applyAlignment="1" applyProtection="1">
      <alignment horizontal="left"/>
      <protection locked="0"/>
    </xf>
    <xf numFmtId="0" fontId="13" fillId="0" borderId="0" xfId="0" applyFont="1" applyAlignment="1" applyProtection="1">
      <alignment horizontal="left"/>
      <protection locked="0"/>
    </xf>
    <xf numFmtId="0" fontId="13" fillId="0" borderId="0" xfId="0" applyFont="1" applyProtection="1">
      <protection locked="0"/>
    </xf>
    <xf numFmtId="4" fontId="13" fillId="0" borderId="0" xfId="0" applyNumberFormat="1" applyFont="1" applyAlignment="1" applyProtection="1">
      <alignment wrapText="1"/>
      <protection locked="0"/>
    </xf>
    <xf numFmtId="0" fontId="13" fillId="0" borderId="0" xfId="0" applyFont="1" applyAlignment="1" applyProtection="1">
      <alignment horizontal="right" wrapText="1"/>
      <protection locked="0"/>
    </xf>
    <xf numFmtId="4" fontId="7" fillId="0" borderId="0" xfId="0" applyNumberFormat="1" applyFont="1" applyAlignment="1" applyProtection="1">
      <alignment horizontal="right" wrapText="1"/>
      <protection locked="0"/>
    </xf>
    <xf numFmtId="49" fontId="20" fillId="0" borderId="0" xfId="0" applyNumberFormat="1" applyFont="1" applyAlignment="1" applyProtection="1">
      <alignment horizontal="left"/>
      <protection locked="0"/>
    </xf>
    <xf numFmtId="4" fontId="13" fillId="0" borderId="0" xfId="0" applyNumberFormat="1" applyFont="1" applyProtection="1">
      <protection locked="0"/>
    </xf>
    <xf numFmtId="0" fontId="13" fillId="0" borderId="0" xfId="0" applyFont="1" applyAlignment="1" applyProtection="1">
      <alignment horizontal="right"/>
      <protection locked="0"/>
    </xf>
    <xf numFmtId="49" fontId="13" fillId="0" borderId="0" xfId="0" applyNumberFormat="1" applyFont="1" applyAlignment="1" applyProtection="1">
      <alignment horizontal="left"/>
      <protection locked="0"/>
    </xf>
    <xf numFmtId="0" fontId="13" fillId="0" borderId="1" xfId="0" applyFont="1" applyBorder="1" applyAlignment="1" applyProtection="1">
      <alignment horizontal="center" wrapText="1"/>
      <protection locked="0"/>
    </xf>
    <xf numFmtId="4" fontId="13" fillId="0" borderId="1" xfId="0" applyNumberFormat="1" applyFont="1" applyBorder="1" applyAlignment="1" applyProtection="1">
      <alignment horizontal="center" wrapText="1"/>
      <protection locked="0"/>
    </xf>
    <xf numFmtId="0" fontId="13" fillId="0" borderId="0" xfId="0" applyFont="1" applyAlignment="1" applyProtection="1">
      <alignment wrapText="1"/>
      <protection locked="0"/>
    </xf>
    <xf numFmtId="0" fontId="18" fillId="0" borderId="4" xfId="0" applyFont="1" applyBorder="1" applyAlignment="1" applyProtection="1">
      <alignment horizontal="center"/>
      <protection locked="0"/>
    </xf>
    <xf numFmtId="8" fontId="18" fillId="0" borderId="4" xfId="0" applyNumberFormat="1" applyFont="1" applyBorder="1" applyAlignment="1" applyProtection="1">
      <alignment horizontal="left"/>
      <protection locked="0"/>
    </xf>
    <xf numFmtId="49" fontId="18" fillId="0" borderId="4" xfId="0" applyNumberFormat="1" applyFont="1" applyBorder="1" applyAlignment="1" applyProtection="1">
      <alignment horizontal="center"/>
      <protection locked="0"/>
    </xf>
    <xf numFmtId="49" fontId="7" fillId="0" borderId="28" xfId="0" applyNumberFormat="1" applyFont="1" applyBorder="1" applyAlignment="1" applyProtection="1">
      <alignment horizontal="center" wrapText="1"/>
      <protection locked="0"/>
    </xf>
    <xf numFmtId="164" fontId="7" fillId="0" borderId="28" xfId="0" applyNumberFormat="1" applyFont="1" applyBorder="1" applyAlignment="1" applyProtection="1">
      <alignment horizontal="right" wrapText="1"/>
      <protection locked="0"/>
    </xf>
    <xf numFmtId="2" fontId="7" fillId="0" borderId="28" xfId="0" applyNumberFormat="1" applyFont="1" applyBorder="1" applyAlignment="1" applyProtection="1">
      <alignment horizontal="right" wrapText="1"/>
      <protection locked="0"/>
    </xf>
    <xf numFmtId="164" fontId="7" fillId="0" borderId="17" xfId="0" applyNumberFormat="1" applyFont="1" applyBorder="1" applyAlignment="1" applyProtection="1">
      <alignment horizontal="right" wrapText="1"/>
      <protection locked="0"/>
    </xf>
    <xf numFmtId="49" fontId="18" fillId="0" borderId="4" xfId="0" applyNumberFormat="1" applyFont="1" applyBorder="1" applyAlignment="1" applyProtection="1">
      <alignment horizontal="left"/>
      <protection locked="0"/>
    </xf>
    <xf numFmtId="0" fontId="7" fillId="0" borderId="31" xfId="0" applyFont="1" applyBorder="1" applyAlignment="1" applyProtection="1">
      <alignment horizontal="center"/>
      <protection locked="0"/>
    </xf>
    <xf numFmtId="164" fontId="7" fillId="6" borderId="32" xfId="0" applyNumberFormat="1" applyFont="1" applyFill="1" applyBorder="1" applyAlignment="1" applyProtection="1">
      <alignment horizontal="right" wrapText="1"/>
      <protection locked="0"/>
    </xf>
    <xf numFmtId="0" fontId="7" fillId="0" borderId="38" xfId="0" applyFont="1" applyBorder="1" applyAlignment="1" applyProtection="1">
      <alignment horizontal="left"/>
      <protection locked="0"/>
    </xf>
    <xf numFmtId="0" fontId="7" fillId="0" borderId="34" xfId="0" applyFont="1" applyBorder="1" applyAlignment="1" applyProtection="1">
      <alignment horizontal="left"/>
      <protection locked="0"/>
    </xf>
    <xf numFmtId="0" fontId="7" fillId="0" borderId="34" xfId="0" applyFont="1" applyBorder="1" applyAlignment="1" applyProtection="1">
      <alignment horizont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164" fontId="7" fillId="6" borderId="0" xfId="0" applyNumberFormat="1" applyFont="1" applyFill="1" applyAlignment="1" applyProtection="1">
      <alignment horizontal="right" wrapText="1"/>
      <protection locked="0"/>
    </xf>
    <xf numFmtId="0" fontId="7" fillId="0" borderId="33" xfId="0" applyFont="1" applyBorder="1" applyAlignment="1" applyProtection="1">
      <alignment horizontal="center" vertical="top" wrapText="1"/>
      <protection locked="0"/>
    </xf>
    <xf numFmtId="0" fontId="7" fillId="0" borderId="35" xfId="0" applyFont="1" applyBorder="1" applyAlignment="1" applyProtection="1">
      <alignment horizontal="center" vertical="top" wrapText="1"/>
      <protection locked="0"/>
    </xf>
    <xf numFmtId="164" fontId="7" fillId="6" borderId="18" xfId="0" applyNumberFormat="1" applyFont="1" applyFill="1" applyBorder="1" applyAlignment="1" applyProtection="1">
      <alignment horizontal="right" wrapText="1"/>
      <protection locked="0"/>
    </xf>
    <xf numFmtId="164" fontId="7" fillId="0" borderId="15" xfId="0" applyNumberFormat="1" applyFont="1" applyBorder="1" applyAlignment="1" applyProtection="1">
      <alignment horizontal="right" wrapText="1"/>
      <protection locked="0"/>
    </xf>
    <xf numFmtId="0" fontId="13" fillId="0" borderId="10" xfId="0" applyFont="1" applyBorder="1" applyProtection="1">
      <protection locked="0"/>
    </xf>
    <xf numFmtId="164" fontId="7" fillId="6" borderId="6" xfId="0" applyNumberFormat="1" applyFont="1" applyFill="1" applyBorder="1" applyAlignment="1" applyProtection="1">
      <alignment horizontal="right" wrapText="1"/>
      <protection locked="0"/>
    </xf>
    <xf numFmtId="49" fontId="7" fillId="0" borderId="0" xfId="0" applyNumberFormat="1" applyFont="1" applyAlignment="1" applyProtection="1">
      <alignment horizontal="center" vertical="top" wrapText="1"/>
      <protection locked="0"/>
    </xf>
    <xf numFmtId="0" fontId="7" fillId="0" borderId="34" xfId="0" applyFont="1" applyBorder="1" applyProtection="1">
      <protection locked="0"/>
    </xf>
    <xf numFmtId="0" fontId="7" fillId="0" borderId="34"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4" fontId="7" fillId="0" borderId="34" xfId="0" applyNumberFormat="1" applyFont="1" applyBorder="1" applyAlignment="1" applyProtection="1">
      <alignment horizontal="right" wrapText="1"/>
      <protection locked="0"/>
    </xf>
    <xf numFmtId="0" fontId="7" fillId="0" borderId="34" xfId="0" applyFont="1" applyBorder="1" applyAlignment="1" applyProtection="1">
      <alignment horizontal="right" wrapText="1"/>
      <protection locked="0"/>
    </xf>
    <xf numFmtId="164" fontId="7" fillId="0" borderId="4" xfId="0" applyNumberFormat="1" applyFont="1" applyBorder="1" applyAlignment="1" applyProtection="1">
      <alignment horizontal="right" wrapText="1"/>
      <protection locked="0"/>
    </xf>
    <xf numFmtId="49" fontId="18" fillId="6" borderId="4" xfId="0" applyNumberFormat="1" applyFont="1" applyFill="1" applyBorder="1" applyAlignment="1" applyProtection="1">
      <alignment horizontal="left"/>
      <protection locked="0"/>
    </xf>
    <xf numFmtId="49" fontId="7" fillId="0" borderId="33" xfId="0" applyNumberFormat="1" applyFont="1" applyBorder="1" applyAlignment="1" applyProtection="1">
      <alignment horizontal="center" wrapText="1"/>
      <protection locked="0"/>
    </xf>
    <xf numFmtId="2" fontId="7" fillId="0" borderId="33" xfId="0" applyNumberFormat="1" applyFont="1" applyBorder="1" applyAlignment="1" applyProtection="1">
      <alignment horizontal="right" wrapText="1"/>
      <protection locked="0"/>
    </xf>
    <xf numFmtId="0" fontId="7" fillId="0" borderId="0" xfId="0" applyFont="1" applyAlignment="1" applyProtection="1">
      <alignment horizontal="right" wrapText="1"/>
      <protection locked="0"/>
    </xf>
    <xf numFmtId="4" fontId="7" fillId="0" borderId="0" xfId="0" applyNumberFormat="1" applyFont="1" applyAlignment="1" applyProtection="1">
      <alignment wrapText="1"/>
      <protection locked="0"/>
    </xf>
    <xf numFmtId="164" fontId="7" fillId="6" borderId="4" xfId="0" applyNumberFormat="1" applyFont="1" applyFill="1" applyBorder="1" applyAlignment="1" applyProtection="1">
      <alignment horizontal="right" wrapText="1"/>
      <protection locked="0"/>
    </xf>
    <xf numFmtId="0" fontId="13" fillId="6" borderId="0" xfId="0" applyFont="1" applyFill="1" applyAlignment="1" applyProtection="1">
      <alignment horizontal="left"/>
      <protection locked="0"/>
    </xf>
    <xf numFmtId="0" fontId="13" fillId="6" borderId="0" xfId="0" applyFont="1" applyFill="1" applyAlignment="1" applyProtection="1">
      <alignment horizontal="center"/>
      <protection locked="0"/>
    </xf>
    <xf numFmtId="0" fontId="17" fillId="0" borderId="0" xfId="1" applyFont="1" applyAlignment="1" applyProtection="1">
      <alignment horizontal="left"/>
      <protection locked="0"/>
    </xf>
    <xf numFmtId="4" fontId="13" fillId="0" borderId="0" xfId="0" applyNumberFormat="1" applyFont="1" applyAlignment="1" applyProtection="1">
      <alignment horizontal="right" wrapText="1"/>
      <protection locked="0"/>
    </xf>
    <xf numFmtId="0" fontId="9" fillId="0" borderId="0" xfId="0" applyFont="1" applyAlignment="1" applyProtection="1">
      <alignment wrapText="1"/>
      <protection locked="0"/>
    </xf>
    <xf numFmtId="0" fontId="20" fillId="0" borderId="0" xfId="0" applyFont="1" applyAlignment="1" applyProtection="1">
      <alignment horizontal="left"/>
      <protection locked="0"/>
    </xf>
    <xf numFmtId="0" fontId="19" fillId="0" borderId="0" xfId="0" applyFont="1" applyAlignment="1" applyProtection="1">
      <alignment wrapText="1"/>
      <protection locked="0"/>
    </xf>
    <xf numFmtId="0" fontId="18" fillId="0" borderId="11" xfId="0" applyFont="1" applyBorder="1" applyAlignment="1" applyProtection="1">
      <alignment horizontal="center"/>
      <protection locked="0"/>
    </xf>
    <xf numFmtId="0" fontId="18" fillId="0" borderId="11" xfId="0" applyFont="1" applyBorder="1" applyAlignment="1" applyProtection="1">
      <alignment horizontal="center" wrapText="1"/>
      <protection locked="0"/>
    </xf>
    <xf numFmtId="0" fontId="18" fillId="0" borderId="21" xfId="0" applyFont="1" applyBorder="1" applyAlignment="1" applyProtection="1">
      <alignment horizontal="center"/>
      <protection locked="0"/>
    </xf>
    <xf numFmtId="0" fontId="22" fillId="0" borderId="21"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24" xfId="0" applyFont="1" applyBorder="1" applyAlignment="1" applyProtection="1">
      <alignment horizontal="center" vertical="center" wrapText="1"/>
      <protection locked="0"/>
    </xf>
    <xf numFmtId="0" fontId="22" fillId="0" borderId="11" xfId="1"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17" fillId="0" borderId="11" xfId="0" applyFont="1" applyBorder="1" applyAlignment="1" applyProtection="1">
      <alignment horizontal="center"/>
      <protection locked="0"/>
    </xf>
    <xf numFmtId="0" fontId="17" fillId="0" borderId="11" xfId="0" applyFont="1" applyBorder="1" applyAlignment="1" applyProtection="1">
      <alignment wrapText="1"/>
      <protection locked="0"/>
    </xf>
    <xf numFmtId="0" fontId="17" fillId="0" borderId="11" xfId="0" applyFont="1" applyBorder="1" applyAlignment="1" applyProtection="1">
      <alignment horizontal="center" wrapText="1"/>
      <protection locked="0"/>
    </xf>
    <xf numFmtId="164" fontId="17" fillId="0" borderId="11" xfId="0" applyNumberFormat="1" applyFont="1" applyBorder="1" applyAlignment="1" applyProtection="1">
      <alignment horizontal="right" wrapText="1"/>
      <protection locked="0"/>
    </xf>
    <xf numFmtId="164" fontId="17" fillId="0" borderId="11" xfId="0" applyNumberFormat="1" applyFont="1" applyBorder="1" applyAlignment="1" applyProtection="1">
      <alignment horizontal="right"/>
      <protection locked="0"/>
    </xf>
    <xf numFmtId="2" fontId="17" fillId="0" borderId="26" xfId="0" applyNumberFormat="1" applyFont="1" applyBorder="1" applyAlignment="1" applyProtection="1">
      <alignment horizontal="right"/>
      <protection locked="0"/>
    </xf>
    <xf numFmtId="2" fontId="17" fillId="0" borderId="11" xfId="0" applyNumberFormat="1" applyFont="1" applyBorder="1" applyAlignment="1" applyProtection="1">
      <alignment horizontal="right"/>
      <protection locked="0"/>
    </xf>
    <xf numFmtId="0" fontId="0" fillId="0" borderId="0" xfId="0" applyAlignment="1" applyProtection="1">
      <alignment wrapText="1"/>
      <protection locked="0"/>
    </xf>
    <xf numFmtId="164" fontId="17" fillId="2" borderId="11" xfId="2" applyNumberFormat="1" applyFont="1" applyFill="1" applyBorder="1" applyProtection="1"/>
    <xf numFmtId="0" fontId="22" fillId="0" borderId="11" xfId="0" applyFont="1" applyBorder="1" applyAlignment="1">
      <alignment wrapText="1"/>
    </xf>
    <xf numFmtId="0" fontId="22" fillId="0" borderId="11" xfId="0" applyFont="1" applyBorder="1" applyAlignment="1">
      <alignment horizontal="center" wrapText="1"/>
    </xf>
    <xf numFmtId="0" fontId="22" fillId="0" borderId="11" xfId="0" applyFont="1" applyBorder="1" applyAlignment="1">
      <alignment horizontal="center" vertical="center" wrapText="1"/>
    </xf>
    <xf numFmtId="4" fontId="18" fillId="0" borderId="0" xfId="0" applyNumberFormat="1" applyFont="1" applyAlignment="1">
      <alignment wrapText="1"/>
    </xf>
    <xf numFmtId="2" fontId="18" fillId="0" borderId="0" xfId="0" applyNumberFormat="1" applyFont="1" applyAlignment="1">
      <alignment wrapText="1"/>
    </xf>
    <xf numFmtId="8" fontId="18" fillId="0" borderId="0" xfId="0" applyNumberFormat="1" applyFont="1" applyAlignment="1">
      <alignment wrapText="1"/>
    </xf>
    <xf numFmtId="3" fontId="18" fillId="0" borderId="0" xfId="0" applyNumberFormat="1" applyFont="1" applyAlignment="1">
      <alignment wrapText="1"/>
    </xf>
    <xf numFmtId="0" fontId="22" fillId="0" borderId="11" xfId="0" applyFont="1" applyBorder="1" applyAlignment="1">
      <alignment vertical="center" wrapText="1"/>
    </xf>
    <xf numFmtId="0" fontId="37" fillId="0" borderId="0" xfId="7" applyFont="1" applyAlignment="1">
      <alignment wrapText="1"/>
    </xf>
    <xf numFmtId="49" fontId="7" fillId="0" borderId="28" xfId="0" applyNumberFormat="1" applyFont="1" applyBorder="1" applyAlignment="1" applyProtection="1">
      <alignment horizontal="center" vertical="top" wrapText="1"/>
      <protection locked="0"/>
    </xf>
    <xf numFmtId="0" fontId="7" fillId="0" borderId="10" xfId="0" applyFont="1" applyBorder="1" applyAlignment="1" applyProtection="1">
      <alignment horizontal="left"/>
      <protection locked="0"/>
    </xf>
    <xf numFmtId="0" fontId="7" fillId="0" borderId="14" xfId="0" applyFont="1" applyBorder="1" applyAlignment="1" applyProtection="1">
      <alignment horizontal="center"/>
      <protection locked="0"/>
    </xf>
    <xf numFmtId="164" fontId="7" fillId="6" borderId="58" xfId="0" applyNumberFormat="1" applyFont="1" applyFill="1" applyBorder="1" applyAlignment="1" applyProtection="1">
      <alignment horizontal="right" wrapText="1"/>
      <protection locked="0"/>
    </xf>
    <xf numFmtId="164" fontId="7" fillId="3" borderId="4" xfId="0" applyNumberFormat="1" applyFont="1" applyFill="1" applyBorder="1" applyAlignment="1">
      <alignment horizontal="right" wrapText="1"/>
    </xf>
    <xf numFmtId="0" fontId="7" fillId="0" borderId="10" xfId="0" applyFont="1" applyBorder="1" applyAlignment="1" applyProtection="1">
      <alignment horizontal="center"/>
      <protection locked="0"/>
    </xf>
    <xf numFmtId="164" fontId="7" fillId="0" borderId="58" xfId="0" applyNumberFormat="1" applyFont="1" applyBorder="1" applyAlignment="1" applyProtection="1">
      <alignment horizontal="right" wrapText="1"/>
      <protection locked="0"/>
    </xf>
    <xf numFmtId="164" fontId="7" fillId="3" borderId="37" xfId="0" applyNumberFormat="1" applyFont="1" applyFill="1" applyBorder="1" applyAlignment="1">
      <alignment horizontal="right" wrapText="1"/>
    </xf>
    <xf numFmtId="164" fontId="7" fillId="3" borderId="36" xfId="0" applyNumberFormat="1" applyFont="1" applyFill="1" applyBorder="1" applyAlignment="1">
      <alignment horizontal="right" wrapText="1"/>
    </xf>
    <xf numFmtId="49" fontId="7" fillId="0" borderId="33" xfId="0" applyNumberFormat="1" applyFont="1" applyBorder="1" applyAlignment="1" applyProtection="1">
      <alignment horizontal="center" vertical="top" wrapText="1"/>
      <protection locked="0"/>
    </xf>
    <xf numFmtId="164" fontId="7" fillId="0" borderId="14" xfId="0" applyNumberFormat="1" applyFont="1" applyBorder="1" applyAlignment="1" applyProtection="1">
      <alignment horizontal="right" wrapText="1"/>
      <protection locked="0"/>
    </xf>
    <xf numFmtId="164" fontId="7" fillId="3" borderId="3" xfId="0" applyNumberFormat="1" applyFont="1" applyFill="1" applyBorder="1" applyAlignment="1">
      <alignment horizontal="right" wrapText="1"/>
    </xf>
    <xf numFmtId="4" fontId="18" fillId="10" borderId="0" xfId="0" applyNumberFormat="1" applyFont="1" applyFill="1" applyAlignment="1">
      <alignment wrapText="1"/>
    </xf>
    <xf numFmtId="44" fontId="17" fillId="10" borderId="0" xfId="0" applyNumberFormat="1" applyFont="1" applyFill="1"/>
    <xf numFmtId="49" fontId="17" fillId="0" borderId="0" xfId="0" applyNumberFormat="1" applyFont="1"/>
    <xf numFmtId="49" fontId="17" fillId="0" borderId="24" xfId="0" applyNumberFormat="1" applyFont="1" applyBorder="1"/>
    <xf numFmtId="49" fontId="17" fillId="0" borderId="59" xfId="0" applyNumberFormat="1" applyFont="1" applyBorder="1"/>
    <xf numFmtId="0" fontId="22" fillId="0" borderId="21" xfId="0" applyFont="1" applyBorder="1" applyAlignment="1">
      <alignment wrapText="1"/>
    </xf>
    <xf numFmtId="0" fontId="38" fillId="0" borderId="11" xfId="0" applyFont="1" applyBorder="1" applyAlignment="1">
      <alignment vertical="center"/>
    </xf>
    <xf numFmtId="0" fontId="38" fillId="0" borderId="61" xfId="0" applyFont="1" applyBorder="1" applyAlignment="1">
      <alignment vertical="center"/>
    </xf>
    <xf numFmtId="44" fontId="17" fillId="4" borderId="0" xfId="0" applyNumberFormat="1" applyFont="1" applyFill="1"/>
    <xf numFmtId="2" fontId="17" fillId="4" borderId="0" xfId="0" applyNumberFormat="1" applyFont="1" applyFill="1"/>
    <xf numFmtId="0" fontId="3" fillId="10" borderId="40" xfId="0" applyFont="1" applyFill="1" applyBorder="1" applyAlignment="1" applyProtection="1">
      <alignment vertical="top" wrapText="1"/>
      <protection locked="0"/>
    </xf>
    <xf numFmtId="4" fontId="3" fillId="0" borderId="62" xfId="0" applyNumberFormat="1" applyFont="1" applyBorder="1" applyAlignment="1" applyProtection="1">
      <alignment vertical="top" wrapText="1"/>
      <protection locked="0"/>
    </xf>
    <xf numFmtId="164" fontId="7" fillId="0" borderId="16" xfId="0" applyNumberFormat="1" applyFont="1" applyBorder="1" applyAlignment="1" applyProtection="1">
      <alignment horizontal="right" wrapText="1"/>
      <protection locked="0"/>
    </xf>
    <xf numFmtId="0" fontId="17" fillId="0" borderId="0" xfId="0" applyFont="1" applyAlignment="1" applyProtection="1">
      <alignment wrapText="1"/>
      <protection locked="0"/>
    </xf>
    <xf numFmtId="0" fontId="18" fillId="0" borderId="0" xfId="0" applyFont="1" applyAlignment="1" applyProtection="1">
      <alignment horizontal="justify" wrapText="1"/>
      <protection locked="0"/>
    </xf>
    <xf numFmtId="0" fontId="18" fillId="0" borderId="0" xfId="0" applyFont="1" applyAlignment="1" applyProtection="1">
      <alignment wrapText="1"/>
      <protection locked="0"/>
    </xf>
    <xf numFmtId="0" fontId="2" fillId="0" borderId="0" xfId="0" applyFont="1" applyAlignment="1" applyProtection="1">
      <alignment horizontal="center"/>
      <protection locked="0"/>
    </xf>
    <xf numFmtId="0" fontId="0" fillId="0" borderId="0" xfId="0" applyProtection="1">
      <protection locked="0"/>
    </xf>
    <xf numFmtId="0" fontId="3" fillId="0" borderId="0" xfId="0" applyFont="1" applyAlignment="1" applyProtection="1">
      <alignment horizontal="center"/>
      <protection locked="0"/>
    </xf>
    <xf numFmtId="0" fontId="35" fillId="0" borderId="39" xfId="0" applyFont="1" applyBorder="1" applyAlignment="1">
      <alignment horizontal="center" wrapText="1"/>
    </xf>
    <xf numFmtId="0" fontId="35" fillId="0" borderId="7" xfId="0" applyFont="1" applyBorder="1" applyAlignment="1">
      <alignment horizontal="center" wrapText="1"/>
    </xf>
    <xf numFmtId="0" fontId="35" fillId="3" borderId="10" xfId="0" applyFont="1" applyFill="1" applyBorder="1" applyAlignment="1">
      <alignment horizontal="center"/>
    </xf>
    <xf numFmtId="0" fontId="35" fillId="3" borderId="27" xfId="0" applyFont="1" applyFill="1" applyBorder="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0" fontId="22" fillId="0" borderId="60" xfId="0" applyFont="1" applyBorder="1" applyAlignment="1">
      <alignment horizontal="center"/>
    </xf>
    <xf numFmtId="0" fontId="17" fillId="0" borderId="0" xfId="0" applyFont="1" applyAlignment="1">
      <alignment horizontal="left" vertical="top" wrapText="1"/>
    </xf>
    <xf numFmtId="0" fontId="9" fillId="0" borderId="0" xfId="0" applyFont="1" applyAlignment="1">
      <alignment horizontal="left" vertical="top" wrapText="1"/>
    </xf>
    <xf numFmtId="0" fontId="17" fillId="0" borderId="0" xfId="1" applyFont="1" applyAlignment="1">
      <alignment horizontal="left" vertical="top" wrapText="1"/>
    </xf>
    <xf numFmtId="0" fontId="26" fillId="0" borderId="0" xfId="0" applyFont="1" applyAlignment="1">
      <alignment horizontal="left" vertical="top" wrapText="1"/>
    </xf>
    <xf numFmtId="0" fontId="7" fillId="0" borderId="29" xfId="0" applyFont="1" applyBorder="1" applyAlignment="1" applyProtection="1">
      <alignment horizontal="center"/>
      <protection locked="0"/>
    </xf>
    <xf numFmtId="0" fontId="7" fillId="0" borderId="19"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13" fillId="5" borderId="30" xfId="0" applyFont="1" applyFill="1" applyBorder="1" applyAlignment="1" applyProtection="1">
      <alignment horizontal="center"/>
      <protection locked="0"/>
    </xf>
    <xf numFmtId="0" fontId="13" fillId="5" borderId="31" xfId="0" applyFont="1" applyFill="1" applyBorder="1" applyAlignment="1" applyProtection="1">
      <alignment horizontal="center"/>
      <protection locked="0"/>
    </xf>
    <xf numFmtId="0" fontId="13" fillId="5" borderId="32" xfId="0" applyFont="1" applyFill="1" applyBorder="1" applyAlignment="1" applyProtection="1">
      <alignment horizontal="center"/>
      <protection locked="0"/>
    </xf>
    <xf numFmtId="0" fontId="13" fillId="0" borderId="13" xfId="0" applyFont="1" applyBorder="1" applyAlignment="1" applyProtection="1">
      <alignment horizontal="left" wrapText="1"/>
      <protection locked="0"/>
    </xf>
    <xf numFmtId="0" fontId="13" fillId="0" borderId="12" xfId="0" applyFont="1" applyBorder="1" applyAlignment="1" applyProtection="1">
      <alignment horizontal="left" wrapText="1"/>
      <protection locked="0"/>
    </xf>
    <xf numFmtId="0" fontId="13" fillId="0" borderId="2" xfId="0" applyFont="1" applyBorder="1" applyAlignment="1" applyProtection="1">
      <alignment horizontal="left" wrapText="1"/>
      <protection locked="0"/>
    </xf>
    <xf numFmtId="0" fontId="13" fillId="0" borderId="13" xfId="0" applyFont="1" applyBorder="1" applyAlignment="1" applyProtection="1">
      <alignment horizontal="left"/>
      <protection locked="0"/>
    </xf>
    <xf numFmtId="0" fontId="13" fillId="0" borderId="12" xfId="0" applyFont="1" applyBorder="1" applyAlignment="1" applyProtection="1">
      <alignment horizontal="left"/>
      <protection locked="0"/>
    </xf>
    <xf numFmtId="0" fontId="13" fillId="0" borderId="2" xfId="0" applyFont="1" applyBorder="1" applyAlignment="1" applyProtection="1">
      <alignment horizontal="left"/>
      <protection locked="0"/>
    </xf>
    <xf numFmtId="0" fontId="22" fillId="0" borderId="13" xfId="0" applyFont="1" applyBorder="1" applyAlignment="1" applyProtection="1">
      <alignment horizontal="left"/>
      <protection locked="0"/>
    </xf>
    <xf numFmtId="0" fontId="22" fillId="0" borderId="12" xfId="0" applyFont="1" applyBorder="1" applyAlignment="1" applyProtection="1">
      <alignment horizontal="left"/>
      <protection locked="0"/>
    </xf>
    <xf numFmtId="0" fontId="22" fillId="0" borderId="2" xfId="0" applyFont="1" applyBorder="1" applyAlignment="1" applyProtection="1">
      <alignment horizontal="left"/>
      <protection locked="0"/>
    </xf>
    <xf numFmtId="0" fontId="22" fillId="6" borderId="13" xfId="0" applyFont="1" applyFill="1" applyBorder="1" applyAlignment="1" applyProtection="1">
      <alignment horizontal="left"/>
      <protection locked="0"/>
    </xf>
    <xf numFmtId="0" fontId="22" fillId="6" borderId="12" xfId="0" applyFont="1" applyFill="1" applyBorder="1" applyAlignment="1" applyProtection="1">
      <alignment horizontal="left"/>
      <protection locked="0"/>
    </xf>
    <xf numFmtId="0" fontId="22" fillId="6" borderId="2" xfId="0" applyFont="1" applyFill="1" applyBorder="1" applyAlignment="1" applyProtection="1">
      <alignment horizontal="left"/>
      <protection locked="0"/>
    </xf>
    <xf numFmtId="0" fontId="18" fillId="0" borderId="10" xfId="0" applyFont="1" applyBorder="1" applyAlignment="1" applyProtection="1">
      <alignment horizontal="center"/>
      <protection locked="0"/>
    </xf>
    <xf numFmtId="0" fontId="18" fillId="0" borderId="0" xfId="0" applyFont="1" applyAlignment="1" applyProtection="1">
      <alignment horizontal="center"/>
      <protection locked="0"/>
    </xf>
    <xf numFmtId="49" fontId="20" fillId="0" borderId="0" xfId="0" applyNumberFormat="1" applyFont="1" applyAlignment="1">
      <alignment horizontal="left"/>
    </xf>
    <xf numFmtId="0" fontId="24" fillId="0" borderId="0" xfId="0" applyFont="1" applyAlignment="1">
      <alignment horizontal="left"/>
    </xf>
    <xf numFmtId="49" fontId="10" fillId="0" borderId="5"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17" fillId="0" borderId="5" xfId="0" applyFont="1" applyBorder="1" applyAlignment="1">
      <alignment vertical="top" wrapText="1"/>
    </xf>
    <xf numFmtId="0" fontId="17" fillId="0" borderId="8" xfId="0" applyFont="1" applyBorder="1" applyAlignment="1">
      <alignment vertical="top" wrapText="1"/>
    </xf>
    <xf numFmtId="0" fontId="17" fillId="0" borderId="3" xfId="0" applyFont="1" applyBorder="1" applyAlignment="1">
      <alignment vertical="top" wrapText="1"/>
    </xf>
    <xf numFmtId="0" fontId="5" fillId="0" borderId="1" xfId="0" applyFont="1" applyBorder="1" applyAlignment="1">
      <alignment horizontal="center" vertical="center"/>
    </xf>
    <xf numFmtId="0" fontId="17" fillId="0" borderId="0" xfId="0" applyNumberFormat="1" applyFont="1" applyAlignment="1">
      <alignment horizontal="left"/>
    </xf>
  </cellXfs>
  <cellStyles count="8">
    <cellStyle name="Comma 2" xfId="5" xr:uid="{00000000-0005-0000-0000-000000000000}"/>
    <cellStyle name="Currency" xfId="2" builtinId="4"/>
    <cellStyle name="Currency 2" xfId="6" xr:uid="{00000000-0005-0000-0000-000002000000}"/>
    <cellStyle name="Currency 3" xfId="4" xr:uid="{00000000-0005-0000-0000-000003000000}"/>
    <cellStyle name="Hyperlink" xfId="7" builtinId="8"/>
    <cellStyle name="Normal" xfId="0" builtinId="0"/>
    <cellStyle name="Normal 2" xfId="1" xr:uid="{00000000-0005-0000-0000-000006000000}"/>
    <cellStyle name="Normal 3"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13</xdr:col>
      <xdr:colOff>320333</xdr:colOff>
      <xdr:row>47</xdr:row>
      <xdr:rowOff>38100</xdr:rowOff>
    </xdr:to>
    <xdr:pic>
      <xdr:nvPicPr>
        <xdr:cNvPr id="2" name="Picture 1">
          <a:extLst>
            <a:ext uri="{FF2B5EF4-FFF2-40B4-BE49-F238E27FC236}">
              <a16:creationId xmlns:a16="http://schemas.microsoft.com/office/drawing/2014/main" id="{4DCB8126-6D53-4EC1-92A7-1C925C8F9C6D}"/>
            </a:ext>
          </a:extLst>
        </xdr:cNvPr>
        <xdr:cNvPicPr>
          <a:picLocks noChangeAspect="1"/>
        </xdr:cNvPicPr>
      </xdr:nvPicPr>
      <xdr:blipFill>
        <a:blip xmlns:r="http://schemas.openxmlformats.org/officeDocument/2006/relationships" r:embed="rId1"/>
        <a:stretch>
          <a:fillRect/>
        </a:stretch>
      </xdr:blipFill>
      <xdr:spPr>
        <a:xfrm>
          <a:off x="0" y="6391275"/>
          <a:ext cx="12445658" cy="1981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3"/>
  <sheetViews>
    <sheetView tabSelected="1" workbookViewId="0">
      <selection activeCell="E10" sqref="E10"/>
    </sheetView>
  </sheetViews>
  <sheetFormatPr defaultRowHeight="12.75" x14ac:dyDescent="0.2"/>
  <cols>
    <col min="1" max="1" width="87" style="128" customWidth="1"/>
    <col min="2" max="2" width="30.28515625" style="128" customWidth="1"/>
    <col min="3" max="16384" width="9.140625" style="128"/>
  </cols>
  <sheetData>
    <row r="1" spans="1:4" ht="18.75" x14ac:dyDescent="0.3">
      <c r="A1" s="279" t="s">
        <v>358</v>
      </c>
      <c r="B1" s="280"/>
    </row>
    <row r="2" spans="1:4" ht="15" x14ac:dyDescent="0.25">
      <c r="A2" s="281" t="s">
        <v>300</v>
      </c>
      <c r="B2" s="280"/>
    </row>
    <row r="3" spans="1:4" ht="15" x14ac:dyDescent="0.25">
      <c r="A3" s="129"/>
    </row>
    <row r="4" spans="1:4" ht="15" x14ac:dyDescent="0.25">
      <c r="A4" s="129" t="s">
        <v>276</v>
      </c>
    </row>
    <row r="5" spans="1:4" ht="15" x14ac:dyDescent="0.25">
      <c r="A5" s="129" t="s">
        <v>261</v>
      </c>
    </row>
    <row r="6" spans="1:4" ht="15" x14ac:dyDescent="0.25">
      <c r="A6" s="129"/>
      <c r="B6" s="130"/>
    </row>
    <row r="7" spans="1:4" ht="15" x14ac:dyDescent="0.25">
      <c r="A7" s="131" t="s">
        <v>361</v>
      </c>
      <c r="B7" s="130"/>
    </row>
    <row r="8" spans="1:4" x14ac:dyDescent="0.2">
      <c r="A8" s="132" t="s">
        <v>1</v>
      </c>
      <c r="B8" s="115">
        <f>'Lines 1 &amp; 2 '!J14</f>
        <v>1790</v>
      </c>
    </row>
    <row r="9" spans="1:4" x14ac:dyDescent="0.2">
      <c r="A9" s="133" t="s">
        <v>2</v>
      </c>
      <c r="B9" s="116">
        <f>'Lines 1 &amp; 2 '!J24</f>
        <v>0</v>
      </c>
      <c r="D9" s="134"/>
    </row>
    <row r="10" spans="1:4" x14ac:dyDescent="0.2">
      <c r="A10" s="135" t="s">
        <v>3</v>
      </c>
      <c r="B10" s="117">
        <v>0</v>
      </c>
      <c r="D10" s="134"/>
    </row>
    <row r="11" spans="1:4" x14ac:dyDescent="0.2">
      <c r="A11" s="135" t="s">
        <v>4</v>
      </c>
      <c r="B11" s="117">
        <v>0</v>
      </c>
      <c r="D11" s="134"/>
    </row>
    <row r="12" spans="1:4" x14ac:dyDescent="0.2">
      <c r="A12" s="133"/>
      <c r="B12" s="136"/>
    </row>
    <row r="13" spans="1:4" x14ac:dyDescent="0.2">
      <c r="A13" s="132" t="s">
        <v>5</v>
      </c>
      <c r="B13" s="118">
        <f>'Lines 1 &amp; 2 '!J34</f>
        <v>2494</v>
      </c>
    </row>
    <row r="14" spans="1:4" x14ac:dyDescent="0.2">
      <c r="A14" s="133" t="s">
        <v>6</v>
      </c>
      <c r="B14" s="116">
        <f>'Lines 1 &amp; 2 '!J44</f>
        <v>0</v>
      </c>
    </row>
    <row r="15" spans="1:4" x14ac:dyDescent="0.2">
      <c r="A15" s="133" t="s">
        <v>7</v>
      </c>
      <c r="B15" s="116">
        <f>'Lines 1 &amp; 2 '!J54</f>
        <v>0</v>
      </c>
    </row>
    <row r="16" spans="1:4" x14ac:dyDescent="0.2">
      <c r="A16" s="133" t="s">
        <v>8</v>
      </c>
      <c r="B16" s="116">
        <f>'Lines 1 &amp; 2 '!J64</f>
        <v>0</v>
      </c>
    </row>
    <row r="17" spans="1:2" x14ac:dyDescent="0.2">
      <c r="A17" s="135" t="s">
        <v>9</v>
      </c>
      <c r="B17" s="116">
        <v>0</v>
      </c>
    </row>
    <row r="18" spans="1:2" x14ac:dyDescent="0.2">
      <c r="A18" s="135" t="s">
        <v>10</v>
      </c>
      <c r="B18" s="116">
        <v>0</v>
      </c>
    </row>
    <row r="19" spans="1:2" x14ac:dyDescent="0.2">
      <c r="A19" s="135" t="s">
        <v>11</v>
      </c>
      <c r="B19" s="116">
        <v>0</v>
      </c>
    </row>
    <row r="20" spans="1:2" x14ac:dyDescent="0.2">
      <c r="A20" s="135" t="s">
        <v>12</v>
      </c>
      <c r="B20" s="116">
        <v>0</v>
      </c>
    </row>
    <row r="21" spans="1:2" x14ac:dyDescent="0.2">
      <c r="A21" s="133"/>
      <c r="B21" s="137"/>
    </row>
    <row r="22" spans="1:2" x14ac:dyDescent="0.2">
      <c r="A22" s="132" t="s">
        <v>13</v>
      </c>
      <c r="B22" s="119">
        <f>'Lines 3 &amp; 4'!K8</f>
        <v>975</v>
      </c>
    </row>
    <row r="23" spans="1:2" x14ac:dyDescent="0.2">
      <c r="A23" s="133" t="s">
        <v>14</v>
      </c>
      <c r="B23" s="120">
        <f>'Lines 3 &amp; 4'!K9</f>
        <v>0</v>
      </c>
    </row>
    <row r="24" spans="1:2" x14ac:dyDescent="0.2">
      <c r="A24" s="133"/>
      <c r="B24" s="139"/>
    </row>
    <row r="25" spans="1:2" x14ac:dyDescent="0.2">
      <c r="A25" s="132" t="s">
        <v>15</v>
      </c>
      <c r="B25" s="119">
        <f>'Lines 3 &amp; 4'!K10</f>
        <v>585</v>
      </c>
    </row>
    <row r="26" spans="1:2" x14ac:dyDescent="0.2">
      <c r="A26" s="133" t="s">
        <v>16</v>
      </c>
      <c r="B26" s="120">
        <f>'Lines 3 &amp; 4'!K11</f>
        <v>39</v>
      </c>
    </row>
    <row r="27" spans="1:2" x14ac:dyDescent="0.2">
      <c r="A27" s="133" t="s">
        <v>17</v>
      </c>
      <c r="B27" s="120">
        <f>'Lines 3 &amp; 4'!K12</f>
        <v>0</v>
      </c>
    </row>
    <row r="28" spans="1:2" x14ac:dyDescent="0.2">
      <c r="A28" s="133" t="s">
        <v>18</v>
      </c>
      <c r="B28" s="120">
        <f>'Lines 3 &amp; 4'!K13</f>
        <v>0</v>
      </c>
    </row>
    <row r="29" spans="1:2" x14ac:dyDescent="0.2">
      <c r="A29" s="132"/>
      <c r="B29" s="119"/>
    </row>
    <row r="30" spans="1:2" x14ac:dyDescent="0.2">
      <c r="A30" s="132" t="s">
        <v>19</v>
      </c>
      <c r="B30" s="121">
        <f>'Line 5'!C10</f>
        <v>0</v>
      </c>
    </row>
    <row r="31" spans="1:2" x14ac:dyDescent="0.2">
      <c r="A31" s="140"/>
      <c r="B31" s="138"/>
    </row>
    <row r="32" spans="1:2" ht="15" x14ac:dyDescent="0.25">
      <c r="A32" s="131" t="s">
        <v>20</v>
      </c>
      <c r="B32" s="138"/>
    </row>
    <row r="33" spans="1:2" x14ac:dyDescent="0.2">
      <c r="A33" s="132" t="s">
        <v>21</v>
      </c>
      <c r="B33" s="138"/>
    </row>
    <row r="34" spans="1:2" x14ac:dyDescent="0.2">
      <c r="A34" s="132" t="s">
        <v>22</v>
      </c>
      <c r="B34" s="119">
        <f>ROUND('Lines 6 or 7'!G24,2)</f>
        <v>52</v>
      </c>
    </row>
    <row r="35" spans="1:2" x14ac:dyDescent="0.2">
      <c r="A35" s="132" t="s">
        <v>23</v>
      </c>
      <c r="B35" s="120">
        <f>ROUND('Lines 6 or 7'!D33,2)</f>
        <v>0</v>
      </c>
    </row>
    <row r="36" spans="1:2" x14ac:dyDescent="0.2">
      <c r="A36" s="132" t="s">
        <v>24</v>
      </c>
      <c r="B36" s="122">
        <f>'Lines 8 &amp; 9'!C12</f>
        <v>0</v>
      </c>
    </row>
    <row r="37" spans="1:2" x14ac:dyDescent="0.2">
      <c r="A37" s="132" t="s">
        <v>25</v>
      </c>
      <c r="B37" s="141"/>
    </row>
    <row r="38" spans="1:2" x14ac:dyDescent="0.2">
      <c r="A38" s="132" t="s">
        <v>26</v>
      </c>
      <c r="B38" s="122">
        <f>'Lines 8 &amp; 9'!C20</f>
        <v>0</v>
      </c>
    </row>
    <row r="39" spans="1:2" ht="19.5" customHeight="1" x14ac:dyDescent="0.2">
      <c r="A39" s="142" t="s">
        <v>27</v>
      </c>
      <c r="B39" s="122">
        <f>SUM(B8:B38)</f>
        <v>5935</v>
      </c>
    </row>
    <row r="40" spans="1:2" ht="15.75" x14ac:dyDescent="0.25">
      <c r="A40" s="143"/>
      <c r="B40" s="130"/>
    </row>
    <row r="41" spans="1:2" ht="42" customHeight="1" x14ac:dyDescent="0.2">
      <c r="A41" s="277" t="s">
        <v>28</v>
      </c>
      <c r="B41" s="278"/>
    </row>
    <row r="42" spans="1:2" x14ac:dyDescent="0.2">
      <c r="A42" s="144"/>
      <c r="B42" s="145"/>
    </row>
    <row r="43" spans="1:2" ht="16.5" thickBot="1" x14ac:dyDescent="0.3">
      <c r="A43" s="146" t="s">
        <v>263</v>
      </c>
      <c r="B43" s="147" t="s">
        <v>264</v>
      </c>
    </row>
    <row r="44" spans="1:2" ht="19.149999999999999" customHeight="1" thickTop="1" thickBot="1" x14ac:dyDescent="0.3">
      <c r="A44" s="148" t="s">
        <v>265</v>
      </c>
      <c r="B44" s="149" t="s">
        <v>266</v>
      </c>
    </row>
    <row r="45" spans="1:2" ht="17.25" thickTop="1" thickBot="1" x14ac:dyDescent="0.3">
      <c r="A45" s="150" t="s">
        <v>267</v>
      </c>
      <c r="B45" s="151" t="s">
        <v>268</v>
      </c>
    </row>
    <row r="46" spans="1:2" ht="17.25" thickTop="1" thickBot="1" x14ac:dyDescent="0.3">
      <c r="A46" s="152"/>
      <c r="B46" s="151" t="s">
        <v>269</v>
      </c>
    </row>
    <row r="47" spans="1:2" ht="15.75" thickTop="1" x14ac:dyDescent="0.25">
      <c r="A47" s="153"/>
      <c r="B47" s="154"/>
    </row>
    <row r="48" spans="1:2" ht="27.95" customHeight="1" x14ac:dyDescent="0.2">
      <c r="A48" s="276" t="s">
        <v>29</v>
      </c>
      <c r="B48" s="276"/>
    </row>
    <row r="49" spans="1:2" x14ac:dyDescent="0.2">
      <c r="A49" s="155" t="s">
        <v>30</v>
      </c>
      <c r="B49" s="154"/>
    </row>
    <row r="50" spans="1:2" x14ac:dyDescent="0.2">
      <c r="A50" s="154" t="s">
        <v>31</v>
      </c>
      <c r="B50" s="154"/>
    </row>
    <row r="51" spans="1:2" x14ac:dyDescent="0.2">
      <c r="A51" s="130"/>
      <c r="B51" s="130"/>
    </row>
    <row r="52" spans="1:2" x14ac:dyDescent="0.2">
      <c r="A52" s="130"/>
      <c r="B52" s="130"/>
    </row>
    <row r="53" spans="1:2" ht="15" x14ac:dyDescent="0.25">
      <c r="A53" s="129" t="s">
        <v>0</v>
      </c>
      <c r="B53" s="130"/>
    </row>
    <row r="54" spans="1:2" ht="15" x14ac:dyDescent="0.25">
      <c r="A54" s="129" t="s">
        <v>262</v>
      </c>
      <c r="B54" s="130"/>
    </row>
    <row r="55" spans="1:2" x14ac:dyDescent="0.2">
      <c r="A55" s="130"/>
      <c r="B55" s="130" t="s">
        <v>32</v>
      </c>
    </row>
    <row r="56" spans="1:2" ht="15" x14ac:dyDescent="0.25">
      <c r="A56" s="156" t="s">
        <v>33</v>
      </c>
      <c r="B56" s="130"/>
    </row>
    <row r="57" spans="1:2" ht="15.75" thickBot="1" x14ac:dyDescent="0.3">
      <c r="A57" s="129"/>
      <c r="B57" s="130"/>
    </row>
    <row r="58" spans="1:2" ht="15" x14ac:dyDescent="0.2">
      <c r="A58" s="157" t="s">
        <v>34</v>
      </c>
      <c r="B58" s="158" t="s">
        <v>35</v>
      </c>
    </row>
    <row r="59" spans="1:2" ht="15.75" thickBot="1" x14ac:dyDescent="0.25">
      <c r="A59" s="159" t="s">
        <v>36</v>
      </c>
      <c r="B59" s="123">
        <f>SUM('Lines 3 &amp; 4'!J8:J13)</f>
        <v>42</v>
      </c>
    </row>
    <row r="60" spans="1:2" ht="15" x14ac:dyDescent="0.2">
      <c r="A60" s="160" t="s">
        <v>159</v>
      </c>
      <c r="B60" s="124">
        <f>SUM('Weighted Avg'!I4:I7)</f>
        <v>100</v>
      </c>
    </row>
    <row r="61" spans="1:2" ht="15.75" thickBot="1" x14ac:dyDescent="0.25">
      <c r="A61" s="161" t="s">
        <v>158</v>
      </c>
      <c r="B61" s="125">
        <f>SUM('Weighted Avg'!I8:I11)</f>
        <v>50</v>
      </c>
    </row>
    <row r="62" spans="1:2" ht="16.5" thickTop="1" thickBot="1" x14ac:dyDescent="0.25">
      <c r="A62" s="162" t="s">
        <v>37</v>
      </c>
      <c r="B62" s="126">
        <f>'Weighted Avg'!I12</f>
        <v>150</v>
      </c>
    </row>
    <row r="63" spans="1:2" ht="21" x14ac:dyDescent="0.2">
      <c r="A63" s="163" t="s">
        <v>222</v>
      </c>
      <c r="B63" s="164"/>
    </row>
    <row r="64" spans="1:2" ht="15" x14ac:dyDescent="0.2">
      <c r="A64" s="273" t="s">
        <v>340</v>
      </c>
      <c r="B64" s="165">
        <f>'Weighted Avg'!H4</f>
        <v>100</v>
      </c>
    </row>
    <row r="65" spans="1:2" ht="15" x14ac:dyDescent="0.2">
      <c r="A65" s="273" t="s">
        <v>341</v>
      </c>
      <c r="B65" s="165"/>
    </row>
    <row r="66" spans="1:2" ht="21" x14ac:dyDescent="0.2">
      <c r="A66" s="166" t="s">
        <v>223</v>
      </c>
      <c r="B66" s="167"/>
    </row>
    <row r="67" spans="1:2" ht="15" x14ac:dyDescent="0.2">
      <c r="A67" s="273" t="s">
        <v>342</v>
      </c>
      <c r="B67" s="165">
        <f>'Weighted Avg'!H5</f>
        <v>0</v>
      </c>
    </row>
    <row r="68" spans="1:2" ht="15" x14ac:dyDescent="0.2">
      <c r="A68" s="273" t="s">
        <v>343</v>
      </c>
      <c r="B68" s="274">
        <v>50</v>
      </c>
    </row>
    <row r="69" spans="1:2" ht="15.75" thickBot="1" x14ac:dyDescent="0.25">
      <c r="A69" s="168" t="s">
        <v>38</v>
      </c>
      <c r="B69" s="127">
        <f>SUM(B64:B67)</f>
        <v>100</v>
      </c>
    </row>
    <row r="70" spans="1:2" x14ac:dyDescent="0.2">
      <c r="A70" s="130"/>
      <c r="B70" s="130"/>
    </row>
    <row r="71" spans="1:2" x14ac:dyDescent="0.2">
      <c r="A71" s="169" t="s">
        <v>39</v>
      </c>
      <c r="B71" s="130"/>
    </row>
    <row r="72" spans="1:2" x14ac:dyDescent="0.2">
      <c r="A72" s="130" t="s">
        <v>301</v>
      </c>
      <c r="B72" s="130"/>
    </row>
    <row r="73" spans="1:2" x14ac:dyDescent="0.2">
      <c r="A73" s="130"/>
      <c r="B73" s="130"/>
    </row>
  </sheetData>
  <mergeCells count="4">
    <mergeCell ref="A48:B48"/>
    <mergeCell ref="A41:B41"/>
    <mergeCell ref="A1:B1"/>
    <mergeCell ref="A2:B2"/>
  </mergeCells>
  <phoneticPr fontId="12" type="noConversion"/>
  <pageMargins left="0.2" right="0.2" top="0.5" bottom="0.75" header="0.3" footer="0.3"/>
  <pageSetup scale="89" orientation="portrait" r:id="rId1"/>
  <headerFooter alignWithMargins="0">
    <oddHeader>&amp;L&amp;"-,Regular"&amp;12&amp;KFF0000SAMPLE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EG20"/>
  <sheetViews>
    <sheetView workbookViewId="0">
      <selection activeCell="H19" sqref="H19"/>
    </sheetView>
  </sheetViews>
  <sheetFormatPr defaultRowHeight="12.75" outlineLevelCol="1" x14ac:dyDescent="0.2"/>
  <cols>
    <col min="1" max="2" width="13.42578125" customWidth="1"/>
    <col min="3" max="83" width="13.42578125" customWidth="1" outlineLevel="1"/>
    <col min="84" max="84" width="13.42578125" customWidth="1"/>
    <col min="85" max="120" width="13.42578125" customWidth="1" outlineLevel="1"/>
    <col min="121" max="136" width="9.140625" customWidth="1" outlineLevel="1"/>
  </cols>
  <sheetData>
    <row r="1" spans="1:137" x14ac:dyDescent="0.2">
      <c r="A1" s="22" t="s">
        <v>359</v>
      </c>
    </row>
    <row r="2" spans="1:137" s="63" customFormat="1" ht="96" x14ac:dyDescent="0.2">
      <c r="A2" s="245" t="s">
        <v>180</v>
      </c>
      <c r="B2" s="245" t="s">
        <v>171</v>
      </c>
      <c r="C2" s="245" t="s">
        <v>205</v>
      </c>
      <c r="D2" s="245" t="s">
        <v>229</v>
      </c>
      <c r="E2" s="245" t="s">
        <v>277</v>
      </c>
      <c r="F2" s="263" t="s">
        <v>322</v>
      </c>
      <c r="G2" s="263" t="s">
        <v>323</v>
      </c>
      <c r="H2" s="245" t="s">
        <v>181</v>
      </c>
      <c r="I2" s="245" t="s">
        <v>172</v>
      </c>
      <c r="J2" s="245" t="s">
        <v>275</v>
      </c>
      <c r="K2" s="245" t="s">
        <v>230</v>
      </c>
      <c r="L2" s="245" t="s">
        <v>278</v>
      </c>
      <c r="M2" s="263" t="s">
        <v>324</v>
      </c>
      <c r="N2" s="263" t="s">
        <v>325</v>
      </c>
      <c r="O2" s="83" t="s">
        <v>182</v>
      </c>
      <c r="P2" s="83" t="s">
        <v>197</v>
      </c>
      <c r="Q2" s="83" t="s">
        <v>206</v>
      </c>
      <c r="R2" s="83" t="s">
        <v>279</v>
      </c>
      <c r="S2" s="83" t="s">
        <v>231</v>
      </c>
      <c r="T2" s="83" t="s">
        <v>183</v>
      </c>
      <c r="U2" s="83" t="s">
        <v>198</v>
      </c>
      <c r="V2" s="83" t="s">
        <v>207</v>
      </c>
      <c r="W2" s="83" t="s">
        <v>280</v>
      </c>
      <c r="X2" s="83" t="s">
        <v>232</v>
      </c>
      <c r="Y2" s="245" t="s">
        <v>184</v>
      </c>
      <c r="Z2" s="245" t="s">
        <v>173</v>
      </c>
      <c r="AA2" s="245" t="s">
        <v>208</v>
      </c>
      <c r="AB2" s="245" t="s">
        <v>233</v>
      </c>
      <c r="AC2" s="245" t="s">
        <v>281</v>
      </c>
      <c r="AD2" s="263" t="s">
        <v>326</v>
      </c>
      <c r="AE2" s="263" t="s">
        <v>327</v>
      </c>
      <c r="AF2" s="245" t="s">
        <v>185</v>
      </c>
      <c r="AG2" s="245" t="s">
        <v>174</v>
      </c>
      <c r="AH2" s="245" t="s">
        <v>209</v>
      </c>
      <c r="AI2" s="245" t="s">
        <v>234</v>
      </c>
      <c r="AJ2" s="245" t="s">
        <v>282</v>
      </c>
      <c r="AK2" s="263" t="s">
        <v>328</v>
      </c>
      <c r="AL2" s="263" t="s">
        <v>329</v>
      </c>
      <c r="AM2" s="245" t="s">
        <v>186</v>
      </c>
      <c r="AN2" s="245" t="s">
        <v>175</v>
      </c>
      <c r="AO2" s="245" t="s">
        <v>210</v>
      </c>
      <c r="AP2" s="245" t="s">
        <v>235</v>
      </c>
      <c r="AQ2" s="245" t="s">
        <v>283</v>
      </c>
      <c r="AR2" s="263" t="s">
        <v>330</v>
      </c>
      <c r="AS2" s="263" t="s">
        <v>331</v>
      </c>
      <c r="AT2" s="245" t="s">
        <v>187</v>
      </c>
      <c r="AU2" s="245" t="s">
        <v>176</v>
      </c>
      <c r="AV2" s="245" t="s">
        <v>211</v>
      </c>
      <c r="AW2" s="245" t="s">
        <v>236</v>
      </c>
      <c r="AX2" s="245" t="s">
        <v>284</v>
      </c>
      <c r="AY2" s="263" t="s">
        <v>332</v>
      </c>
      <c r="AZ2" s="263" t="s">
        <v>333</v>
      </c>
      <c r="BA2" s="83" t="s">
        <v>188</v>
      </c>
      <c r="BB2" s="83" t="s">
        <v>199</v>
      </c>
      <c r="BC2" s="83" t="s">
        <v>212</v>
      </c>
      <c r="BD2" s="83" t="s">
        <v>285</v>
      </c>
      <c r="BE2" s="83" t="s">
        <v>237</v>
      </c>
      <c r="BF2" s="83" t="s">
        <v>189</v>
      </c>
      <c r="BG2" s="83" t="s">
        <v>200</v>
      </c>
      <c r="BH2" s="83" t="s">
        <v>213</v>
      </c>
      <c r="BI2" s="83" t="s">
        <v>286</v>
      </c>
      <c r="BJ2" s="83" t="s">
        <v>238</v>
      </c>
      <c r="BK2" s="83" t="s">
        <v>190</v>
      </c>
      <c r="BL2" s="83" t="s">
        <v>201</v>
      </c>
      <c r="BM2" s="83" t="s">
        <v>214</v>
      </c>
      <c r="BN2" s="83" t="s">
        <v>287</v>
      </c>
      <c r="BO2" s="83" t="s">
        <v>239</v>
      </c>
      <c r="BP2" s="83" t="s">
        <v>191</v>
      </c>
      <c r="BQ2" s="83" t="s">
        <v>202</v>
      </c>
      <c r="BR2" s="83" t="s">
        <v>245</v>
      </c>
      <c r="BS2" s="83" t="s">
        <v>288</v>
      </c>
      <c r="BT2" s="83" t="s">
        <v>240</v>
      </c>
      <c r="BU2" s="100" t="s">
        <v>60</v>
      </c>
      <c r="BV2" s="100" t="s">
        <v>61</v>
      </c>
      <c r="BW2" s="100" t="s">
        <v>62</v>
      </c>
      <c r="BX2" s="100" t="s">
        <v>63</v>
      </c>
      <c r="BY2" s="100" t="s">
        <v>64</v>
      </c>
      <c r="BZ2" s="100" t="s">
        <v>65</v>
      </c>
      <c r="CA2" s="246" t="s">
        <v>66</v>
      </c>
      <c r="CB2" s="245" t="s">
        <v>67</v>
      </c>
      <c r="CC2" s="247" t="s">
        <v>68</v>
      </c>
      <c r="CD2" s="100" t="s">
        <v>69</v>
      </c>
      <c r="CE2" s="100" t="s">
        <v>40</v>
      </c>
      <c r="CF2" s="112" t="s">
        <v>41</v>
      </c>
      <c r="CG2" s="245" t="s">
        <v>294</v>
      </c>
      <c r="CH2" s="245" t="s">
        <v>295</v>
      </c>
      <c r="CI2" s="245" t="s">
        <v>296</v>
      </c>
      <c r="CJ2" s="245" t="s">
        <v>297</v>
      </c>
      <c r="CK2" s="245" t="s">
        <v>298</v>
      </c>
      <c r="CL2" s="245" t="s">
        <v>299</v>
      </c>
      <c r="CM2" s="100" t="s">
        <v>70</v>
      </c>
      <c r="CN2" s="100" t="s">
        <v>71</v>
      </c>
      <c r="CO2" s="100" t="s">
        <v>72</v>
      </c>
      <c r="CP2" s="248" t="s">
        <v>42</v>
      </c>
      <c r="CQ2" s="100" t="s">
        <v>179</v>
      </c>
      <c r="CR2" s="100" t="s">
        <v>177</v>
      </c>
      <c r="CS2" s="100" t="s">
        <v>215</v>
      </c>
      <c r="CT2" s="100" t="s">
        <v>241</v>
      </c>
      <c r="CU2" s="100" t="s">
        <v>289</v>
      </c>
      <c r="CV2" s="100" t="s">
        <v>338</v>
      </c>
      <c r="CW2" s="100" t="s">
        <v>339</v>
      </c>
      <c r="CX2" s="100" t="s">
        <v>194</v>
      </c>
      <c r="CY2" s="100" t="s">
        <v>203</v>
      </c>
      <c r="CZ2" s="100" t="s">
        <v>216</v>
      </c>
      <c r="DA2" s="100" t="s">
        <v>242</v>
      </c>
      <c r="DB2" s="100" t="s">
        <v>290</v>
      </c>
      <c r="DC2" s="100" t="s">
        <v>192</v>
      </c>
      <c r="DD2" s="100" t="s">
        <v>178</v>
      </c>
      <c r="DE2" s="100" t="s">
        <v>217</v>
      </c>
      <c r="DF2" s="100" t="s">
        <v>243</v>
      </c>
      <c r="DG2" s="100" t="s">
        <v>291</v>
      </c>
      <c r="DH2" s="100" t="s">
        <v>344</v>
      </c>
      <c r="DI2" s="100" t="s">
        <v>345</v>
      </c>
      <c r="DJ2" s="100" t="s">
        <v>193</v>
      </c>
      <c r="DK2" s="100" t="s">
        <v>204</v>
      </c>
      <c r="DL2" s="100" t="s">
        <v>218</v>
      </c>
      <c r="DM2" s="100" t="s">
        <v>244</v>
      </c>
      <c r="DN2" s="100" t="s">
        <v>292</v>
      </c>
      <c r="DO2" s="100" t="s">
        <v>73</v>
      </c>
      <c r="DP2" s="246" t="s">
        <v>43</v>
      </c>
      <c r="DQ2" s="246" t="s">
        <v>44</v>
      </c>
      <c r="DR2" s="246" t="s">
        <v>45</v>
      </c>
      <c r="DS2" s="245" t="s">
        <v>46</v>
      </c>
      <c r="DT2" s="245" t="s">
        <v>47</v>
      </c>
      <c r="DU2" s="245" t="s">
        <v>74</v>
      </c>
      <c r="DV2" s="245" t="s">
        <v>48</v>
      </c>
      <c r="DW2" s="245" t="s">
        <v>49</v>
      </c>
      <c r="DX2" s="245" t="s">
        <v>50</v>
      </c>
      <c r="DY2" s="245" t="s">
        <v>51</v>
      </c>
      <c r="DZ2" s="245" t="s">
        <v>52</v>
      </c>
      <c r="EA2" s="247" t="s">
        <v>53</v>
      </c>
      <c r="EB2" s="100" t="s">
        <v>54</v>
      </c>
      <c r="EC2" s="100" t="s">
        <v>55</v>
      </c>
      <c r="ED2" s="100" t="s">
        <v>56</v>
      </c>
      <c r="EE2" s="100" t="s">
        <v>57</v>
      </c>
      <c r="EF2" s="100" t="s">
        <v>58</v>
      </c>
      <c r="EG2" s="100" t="s">
        <v>59</v>
      </c>
    </row>
    <row r="3" spans="1:137" s="63" customFormat="1" x14ac:dyDescent="0.2">
      <c r="A3" s="271">
        <v>0</v>
      </c>
      <c r="B3" s="271">
        <v>0</v>
      </c>
      <c r="C3" s="271">
        <v>0</v>
      </c>
      <c r="D3" s="271">
        <v>0</v>
      </c>
      <c r="E3" s="271">
        <v>0</v>
      </c>
      <c r="F3" s="264">
        <f>'Lines 1 &amp; 2 '!J9</f>
        <v>1790</v>
      </c>
      <c r="G3" s="264">
        <f>'Lines 1 &amp; 2 '!J12</f>
        <v>0</v>
      </c>
      <c r="H3" s="271">
        <v>0</v>
      </c>
      <c r="I3" s="271">
        <v>0</v>
      </c>
      <c r="J3" s="271">
        <v>0</v>
      </c>
      <c r="K3" s="271">
        <v>0</v>
      </c>
      <c r="L3" s="271">
        <v>0</v>
      </c>
      <c r="M3" s="264">
        <f>'Lines 1 &amp; 2 '!J19</f>
        <v>0</v>
      </c>
      <c r="N3" s="264">
        <f>'Lines 1 &amp; 2 '!J22</f>
        <v>0</v>
      </c>
      <c r="O3" s="271">
        <v>0</v>
      </c>
      <c r="P3" s="271">
        <v>0</v>
      </c>
      <c r="Q3" s="271">
        <v>0</v>
      </c>
      <c r="R3" s="271">
        <v>0</v>
      </c>
      <c r="S3" s="271">
        <v>0</v>
      </c>
      <c r="T3" s="271">
        <v>0</v>
      </c>
      <c r="U3" s="271">
        <v>0</v>
      </c>
      <c r="V3" s="271">
        <v>0</v>
      </c>
      <c r="W3" s="271">
        <v>0</v>
      </c>
      <c r="X3" s="271">
        <v>0</v>
      </c>
      <c r="Y3" s="271">
        <v>0</v>
      </c>
      <c r="Z3" s="271">
        <v>0</v>
      </c>
      <c r="AA3" s="271">
        <v>0</v>
      </c>
      <c r="AB3" s="271">
        <v>0</v>
      </c>
      <c r="AC3" s="271">
        <v>0</v>
      </c>
      <c r="AD3" s="264">
        <f>'Lines 1 &amp; 2 '!J29</f>
        <v>0</v>
      </c>
      <c r="AE3" s="264">
        <f>'Lines 1 &amp; 2 '!J32</f>
        <v>2494</v>
      </c>
      <c r="AF3" s="271">
        <v>0</v>
      </c>
      <c r="AG3" s="271">
        <v>0</v>
      </c>
      <c r="AH3" s="271">
        <v>0</v>
      </c>
      <c r="AI3" s="271">
        <v>0</v>
      </c>
      <c r="AJ3" s="271">
        <v>0</v>
      </c>
      <c r="AK3" s="264">
        <f>'Lines 1 &amp; 2 '!J39</f>
        <v>0</v>
      </c>
      <c r="AL3" s="264">
        <f>'Lines 1 &amp; 2 '!J42</f>
        <v>0</v>
      </c>
      <c r="AM3" s="271">
        <v>0</v>
      </c>
      <c r="AN3" s="271">
        <v>0</v>
      </c>
      <c r="AO3" s="271">
        <v>0</v>
      </c>
      <c r="AP3" s="271">
        <v>0</v>
      </c>
      <c r="AQ3" s="271">
        <v>0</v>
      </c>
      <c r="AR3" s="264">
        <f>'Lines 1 &amp; 2 '!J49</f>
        <v>0</v>
      </c>
      <c r="AS3" s="264">
        <f>'Lines 1 &amp; 2 '!J52</f>
        <v>0</v>
      </c>
      <c r="AT3" s="271">
        <v>0</v>
      </c>
      <c r="AU3" s="271">
        <v>0</v>
      </c>
      <c r="AV3" s="271">
        <v>0</v>
      </c>
      <c r="AW3" s="271">
        <v>0</v>
      </c>
      <c r="AX3" s="271">
        <v>0</v>
      </c>
      <c r="AY3" s="264">
        <f>'Lines 1 &amp; 2 '!J59</f>
        <v>0</v>
      </c>
      <c r="AZ3" s="264">
        <f>'Lines 1 &amp; 2 '!J62</f>
        <v>0</v>
      </c>
      <c r="BA3" s="271">
        <v>0</v>
      </c>
      <c r="BB3" s="271">
        <v>0</v>
      </c>
      <c r="BC3" s="271">
        <v>0</v>
      </c>
      <c r="BD3" s="271">
        <v>0</v>
      </c>
      <c r="BE3" s="271">
        <v>0</v>
      </c>
      <c r="BF3" s="271">
        <v>0</v>
      </c>
      <c r="BG3" s="271">
        <v>0</v>
      </c>
      <c r="BH3" s="271">
        <v>0</v>
      </c>
      <c r="BI3" s="271">
        <v>0</v>
      </c>
      <c r="BJ3" s="271">
        <v>0</v>
      </c>
      <c r="BK3" s="271">
        <v>0</v>
      </c>
      <c r="BL3" s="271">
        <v>0</v>
      </c>
      <c r="BM3" s="271">
        <v>0</v>
      </c>
      <c r="BN3" s="271">
        <v>0</v>
      </c>
      <c r="BO3" s="271">
        <v>0</v>
      </c>
      <c r="BP3" s="271">
        <v>0</v>
      </c>
      <c r="BQ3" s="271">
        <v>0</v>
      </c>
      <c r="BR3" s="271">
        <v>0</v>
      </c>
      <c r="BS3" s="271">
        <v>0</v>
      </c>
      <c r="BT3" s="271">
        <v>0</v>
      </c>
      <c r="BU3" s="111">
        <f>'Claim Form Summary'!B22</f>
        <v>975</v>
      </c>
      <c r="BV3" s="111">
        <f>'Claim Form Summary'!B23</f>
        <v>0</v>
      </c>
      <c r="BW3" s="111">
        <f>'Claim Form Summary'!B25</f>
        <v>585</v>
      </c>
      <c r="BX3" s="111">
        <f>'Claim Form Summary'!B26</f>
        <v>39</v>
      </c>
      <c r="BY3" s="111">
        <f>'Claim Form Summary'!B27</f>
        <v>0</v>
      </c>
      <c r="BZ3" s="111">
        <f>'Claim Form Summary'!B28</f>
        <v>0</v>
      </c>
      <c r="CA3" s="111">
        <f>'Claim Form Summary'!B30</f>
        <v>0</v>
      </c>
      <c r="CB3" s="111">
        <f>'Claim Form Summary'!B34</f>
        <v>52</v>
      </c>
      <c r="CC3" s="111">
        <f>'Claim Form Summary'!B35</f>
        <v>0</v>
      </c>
      <c r="CD3" s="111">
        <f>'Claim Form Summary'!B36</f>
        <v>0</v>
      </c>
      <c r="CE3" s="111">
        <f>'Claim Form Summary'!B38</f>
        <v>0</v>
      </c>
      <c r="CF3" s="113">
        <f>'Claim Form Summary'!B39</f>
        <v>5935</v>
      </c>
      <c r="CG3" s="113">
        <f>'Lines 3 &amp; 4'!J8</f>
        <v>25</v>
      </c>
      <c r="CH3" s="113">
        <f>'Lines 3 &amp; 4'!J9</f>
        <v>1</v>
      </c>
      <c r="CI3" s="113">
        <f>'Lines 3 &amp; 4'!J10</f>
        <v>15</v>
      </c>
      <c r="CJ3" s="113">
        <f>'Lines 3 &amp; 4'!J11</f>
        <v>1</v>
      </c>
      <c r="CK3" s="113">
        <f>'Lines 3 &amp; 4'!J12</f>
        <v>0</v>
      </c>
      <c r="CL3" s="113">
        <f>'Lines 3 &amp; 4'!J13</f>
        <v>0</v>
      </c>
      <c r="CM3" s="113">
        <f>'Claim Form Summary'!B59</f>
        <v>42</v>
      </c>
      <c r="CN3" s="113">
        <f>'Claim Form Summary'!B60</f>
        <v>100</v>
      </c>
      <c r="CO3" s="113">
        <f>'Claim Form Summary'!B61</f>
        <v>50</v>
      </c>
      <c r="CP3" s="113">
        <f>'Claim Form Summary'!B62</f>
        <v>150</v>
      </c>
      <c r="CQ3" s="272">
        <v>0</v>
      </c>
      <c r="CR3" s="272">
        <v>0</v>
      </c>
      <c r="CS3" s="272">
        <v>0</v>
      </c>
      <c r="CT3" s="272">
        <v>0</v>
      </c>
      <c r="CU3" s="272">
        <v>0</v>
      </c>
      <c r="CV3" s="113">
        <f>'Claim Form Summary'!B64</f>
        <v>100</v>
      </c>
      <c r="CW3" s="113">
        <f>'Claim Form Summary'!B65</f>
        <v>0</v>
      </c>
      <c r="CX3" s="272">
        <v>0</v>
      </c>
      <c r="CY3" s="272">
        <v>0</v>
      </c>
      <c r="CZ3" s="272">
        <v>0</v>
      </c>
      <c r="DA3" s="272">
        <v>0</v>
      </c>
      <c r="DB3" s="272">
        <v>0</v>
      </c>
      <c r="DC3" s="272">
        <v>0</v>
      </c>
      <c r="DD3" s="272">
        <v>0</v>
      </c>
      <c r="DE3" s="272">
        <v>0</v>
      </c>
      <c r="DF3" s="272">
        <v>0</v>
      </c>
      <c r="DG3" s="272">
        <v>0</v>
      </c>
      <c r="DH3" s="113">
        <f>'Claim Form Summary'!B67</f>
        <v>0</v>
      </c>
      <c r="DI3" s="113">
        <f>'Claim Form Summary'!B68</f>
        <v>50</v>
      </c>
      <c r="DJ3" s="272">
        <v>0</v>
      </c>
      <c r="DK3" s="272">
        <v>0</v>
      </c>
      <c r="DL3" s="272">
        <v>0</v>
      </c>
      <c r="DM3" s="272">
        <v>0</v>
      </c>
      <c r="DN3" s="272">
        <v>0</v>
      </c>
      <c r="DO3" s="113">
        <f>'Claim Form Summary'!B69</f>
        <v>100</v>
      </c>
      <c r="DP3" s="111">
        <f>'Line 5'!C7</f>
        <v>0</v>
      </c>
      <c r="DQ3" s="111">
        <f>'Line 5'!C8</f>
        <v>0</v>
      </c>
      <c r="DR3" s="111">
        <f>'Line 5'!C9</f>
        <v>0</v>
      </c>
      <c r="DS3" s="111">
        <f>'Lines 6 or 7'!B9</f>
        <v>11</v>
      </c>
      <c r="DT3" s="111">
        <f>'Lines 6 or 7'!B10</f>
        <v>5</v>
      </c>
      <c r="DU3" s="111">
        <f>'Lines 6 or 7'!B11</f>
        <v>14</v>
      </c>
      <c r="DV3" s="111">
        <f>'Lines 6 or 7'!B12</f>
        <v>10</v>
      </c>
      <c r="DW3" s="111">
        <f>'Lines 6 or 7'!B13</f>
        <v>12</v>
      </c>
      <c r="DX3" s="111">
        <f>SUM('Lines 6 or 7'!B14:B16)</f>
        <v>0</v>
      </c>
      <c r="DY3" s="111">
        <f>'Lines 6 or 7'!D24</f>
        <v>0.34666666666666668</v>
      </c>
      <c r="DZ3" s="111">
        <f>'Lines 6 or 7'!F24</f>
        <v>0.34666666666666668</v>
      </c>
      <c r="EA3" s="111">
        <f>'Lines 6 or 7'!F24</f>
        <v>0.34666666666666668</v>
      </c>
      <c r="EB3" s="111">
        <f>'Lines 8 &amp; 9'!C7</f>
        <v>0</v>
      </c>
      <c r="EC3" s="111">
        <f>'Lines 8 &amp; 9'!C8</f>
        <v>0</v>
      </c>
      <c r="ED3" s="111">
        <f>'Lines 8 &amp; 9'!C9</f>
        <v>0</v>
      </c>
      <c r="EE3" s="111">
        <f>'Lines 8 &amp; 9'!C10</f>
        <v>0</v>
      </c>
      <c r="EF3" s="111">
        <f>'Lines 8 &amp; 9'!C11</f>
        <v>0</v>
      </c>
      <c r="EG3" s="111">
        <f>'Lines 8 &amp; 9'!C20</f>
        <v>0</v>
      </c>
    </row>
    <row r="4" spans="1:137" ht="13.5" thickBot="1" x14ac:dyDescent="0.25">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BR4" s="15"/>
      <c r="BS4" s="16"/>
      <c r="BT4" s="17"/>
      <c r="BX4" s="18"/>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6"/>
      <c r="DB4" s="16"/>
      <c r="DC4" s="16"/>
      <c r="DD4" s="16"/>
      <c r="DE4" s="16"/>
      <c r="DF4" s="16"/>
      <c r="DG4" s="16"/>
      <c r="DH4" s="17"/>
      <c r="DI4" s="17"/>
    </row>
    <row r="5" spans="1:137" x14ac:dyDescent="0.2">
      <c r="A5" s="282" t="s">
        <v>247</v>
      </c>
      <c r="B5" s="283"/>
    </row>
    <row r="6" spans="1:137" x14ac:dyDescent="0.2">
      <c r="A6" s="284" t="s">
        <v>248</v>
      </c>
      <c r="B6" s="285"/>
      <c r="AN6" s="34"/>
      <c r="AO6" s="34"/>
      <c r="AP6" s="34"/>
      <c r="AQ6" s="34"/>
      <c r="AR6" s="34"/>
      <c r="AS6" s="34"/>
      <c r="AT6" s="34"/>
      <c r="AU6" s="34"/>
      <c r="AV6" s="34"/>
      <c r="AW6" s="34"/>
      <c r="AX6" s="34"/>
      <c r="AY6" s="34"/>
      <c r="AZ6" s="34"/>
      <c r="BA6" s="34"/>
      <c r="BB6" s="34"/>
      <c r="BC6" s="34"/>
      <c r="BD6" s="34"/>
      <c r="BE6" s="34"/>
      <c r="BF6" s="34"/>
      <c r="BG6" s="34"/>
      <c r="BH6" s="34"/>
      <c r="BI6" s="34"/>
      <c r="BJ6" s="34"/>
    </row>
    <row r="7" spans="1:137" x14ac:dyDescent="0.2">
      <c r="A7" s="106" t="s">
        <v>249</v>
      </c>
      <c r="B7" s="107">
        <f>SUM(A3:G3)</f>
        <v>1790</v>
      </c>
    </row>
    <row r="8" spans="1:137" x14ac:dyDescent="0.2">
      <c r="A8" s="106" t="s">
        <v>250</v>
      </c>
      <c r="B8" s="107">
        <f>SUM(H3:N3)</f>
        <v>0</v>
      </c>
    </row>
    <row r="9" spans="1:137" x14ac:dyDescent="0.2">
      <c r="A9" s="106" t="s">
        <v>251</v>
      </c>
      <c r="B9" s="107">
        <f>SUM(O3:S3)</f>
        <v>0</v>
      </c>
    </row>
    <row r="10" spans="1:137" x14ac:dyDescent="0.2">
      <c r="A10" s="106" t="s">
        <v>252</v>
      </c>
      <c r="B10" s="107">
        <f>SUM(T3:X3)</f>
        <v>0</v>
      </c>
    </row>
    <row r="11" spans="1:137" x14ac:dyDescent="0.2">
      <c r="A11" s="106" t="s">
        <v>253</v>
      </c>
      <c r="B11" s="107">
        <f>SUM(Y3:AE3)</f>
        <v>2494</v>
      </c>
    </row>
    <row r="12" spans="1:137" x14ac:dyDescent="0.2">
      <c r="A12" s="106" t="s">
        <v>254</v>
      </c>
      <c r="B12" s="107">
        <f>SUM(AF3:AJ3)</f>
        <v>0</v>
      </c>
    </row>
    <row r="13" spans="1:137" x14ac:dyDescent="0.2">
      <c r="A13" s="106" t="s">
        <v>255</v>
      </c>
      <c r="B13" s="107">
        <f>SUM(AM3:AS3)</f>
        <v>0</v>
      </c>
    </row>
    <row r="14" spans="1:137" x14ac:dyDescent="0.2">
      <c r="A14" s="106" t="s">
        <v>256</v>
      </c>
      <c r="B14" s="107">
        <f>SUM(AT3:AZ3)</f>
        <v>0</v>
      </c>
    </row>
    <row r="15" spans="1:137" x14ac:dyDescent="0.2">
      <c r="A15" s="106" t="s">
        <v>257</v>
      </c>
      <c r="B15" s="107">
        <f>SUM(BA3:BE3)</f>
        <v>0</v>
      </c>
    </row>
    <row r="16" spans="1:137" x14ac:dyDescent="0.2">
      <c r="A16" s="106" t="s">
        <v>258</v>
      </c>
      <c r="B16" s="107">
        <f>SUM(BF3:BJ3)</f>
        <v>0</v>
      </c>
    </row>
    <row r="17" spans="1:2" x14ac:dyDescent="0.2">
      <c r="A17" s="106" t="s">
        <v>259</v>
      </c>
      <c r="B17" s="107">
        <f>SUM(BK3:BO3)</f>
        <v>0</v>
      </c>
    </row>
    <row r="18" spans="1:2" ht="13.5" thickBot="1" x14ac:dyDescent="0.25">
      <c r="A18" s="108" t="s">
        <v>260</v>
      </c>
      <c r="B18" s="109">
        <f>SUM(BP3:BT3)</f>
        <v>0</v>
      </c>
    </row>
    <row r="19" spans="1:2" x14ac:dyDescent="0.2">
      <c r="A19" t="str">
        <f>'Claim Form Summary'!A5</f>
        <v>CPCN  _####________</v>
      </c>
    </row>
    <row r="20" spans="1:2" x14ac:dyDescent="0.2">
      <c r="A20" t="str">
        <f>'Claim Form Summary'!A2</f>
        <v>For Period of ___August 2023___________</v>
      </c>
    </row>
  </sheetData>
  <sheetProtection formatCells="0" formatColumns="0" formatRows="0" insertColumns="0" insertRows="0" insertHyperlinks="0" deleteColumns="0" deleteRows="0" sort="0" autoFilter="0" pivotTables="0"/>
  <mergeCells count="2">
    <mergeCell ref="A5:B5"/>
    <mergeCell ref="A6:B6"/>
  </mergeCells>
  <phoneticPr fontId="12" type="noConversion"/>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
  <sheetViews>
    <sheetView workbookViewId="0">
      <selection activeCell="N3" sqref="N3"/>
    </sheetView>
  </sheetViews>
  <sheetFormatPr defaultRowHeight="12.75" x14ac:dyDescent="0.2"/>
  <cols>
    <col min="1" max="1" width="14.140625" customWidth="1"/>
    <col min="2" max="2" width="22.140625" bestFit="1" customWidth="1"/>
    <col min="3" max="3" width="18.28515625" customWidth="1"/>
    <col min="4" max="4" width="26.28515625" customWidth="1"/>
    <col min="5" max="5" width="12.7109375" customWidth="1"/>
    <col min="6" max="6" width="13.85546875" customWidth="1"/>
    <col min="7" max="7" width="16" customWidth="1"/>
    <col min="8" max="8" width="12.7109375" customWidth="1"/>
  </cols>
  <sheetData>
    <row r="1" spans="1:12" x14ac:dyDescent="0.2">
      <c r="A1" s="22" t="s">
        <v>359</v>
      </c>
      <c r="B1" s="22"/>
      <c r="C1" s="22"/>
      <c r="D1" s="22"/>
      <c r="E1" s="22"/>
      <c r="F1" s="22"/>
      <c r="G1" s="22"/>
      <c r="H1" s="22"/>
    </row>
    <row r="2" spans="1:12" x14ac:dyDescent="0.2">
      <c r="A2" s="22" t="str">
        <f>'Claim Form Summary'!A5</f>
        <v>CPCN  _####________</v>
      </c>
      <c r="B2" s="22" t="str">
        <f>'Claim Form Summary'!A2</f>
        <v>For Period of ___August 2023___________</v>
      </c>
      <c r="C2" s="22"/>
      <c r="D2" s="22"/>
      <c r="E2" s="22"/>
      <c r="F2" s="22"/>
      <c r="G2" s="22"/>
      <c r="H2" s="22"/>
    </row>
    <row r="3" spans="1:12" s="3" customFormat="1" ht="38.25" x14ac:dyDescent="0.2">
      <c r="A3" s="242" t="s">
        <v>224</v>
      </c>
      <c r="B3" s="242" t="s">
        <v>75</v>
      </c>
      <c r="C3" s="268" t="s">
        <v>334</v>
      </c>
      <c r="D3" s="242" t="s">
        <v>160</v>
      </c>
      <c r="E3" s="243" t="s">
        <v>76</v>
      </c>
      <c r="F3" s="243" t="s">
        <v>77</v>
      </c>
      <c r="G3" s="243" t="s">
        <v>78</v>
      </c>
      <c r="H3" s="243" t="s">
        <v>73</v>
      </c>
      <c r="I3" s="243" t="s">
        <v>79</v>
      </c>
      <c r="J3" s="84"/>
      <c r="K3" s="84"/>
      <c r="L3" s="84"/>
    </row>
    <row r="4" spans="1:12" x14ac:dyDescent="0.2">
      <c r="A4" s="27" t="s">
        <v>305</v>
      </c>
      <c r="B4" s="266" t="s">
        <v>195</v>
      </c>
      <c r="C4" s="269" t="str">
        <f t="shared" ref="C4:C8" si="0">IF(A4="A", "ACP Pilot Full", IF(A4="B", "ACP Pilot Partial",  IF(A4="", "")))</f>
        <v>ACP Pilot Full</v>
      </c>
      <c r="D4" s="267" t="s">
        <v>335</v>
      </c>
      <c r="E4" s="61" t="s">
        <v>81</v>
      </c>
      <c r="F4" s="61" t="s">
        <v>82</v>
      </c>
      <c r="G4" s="61" t="s">
        <v>82</v>
      </c>
      <c r="H4" s="26">
        <v>100</v>
      </c>
      <c r="I4" s="26">
        <v>100</v>
      </c>
      <c r="J4" s="22"/>
      <c r="K4" s="22"/>
      <c r="L4" s="22"/>
    </row>
    <row r="5" spans="1:12" x14ac:dyDescent="0.2">
      <c r="A5" s="27"/>
      <c r="B5" s="266" t="s">
        <v>195</v>
      </c>
      <c r="C5" s="269" t="str">
        <f t="shared" si="0"/>
        <v/>
      </c>
      <c r="D5" s="267"/>
      <c r="E5" s="61" t="s">
        <v>81</v>
      </c>
      <c r="F5" s="61" t="s">
        <v>83</v>
      </c>
      <c r="G5" s="61" t="s">
        <v>82</v>
      </c>
      <c r="H5" s="26"/>
      <c r="I5" s="26"/>
      <c r="J5" s="22"/>
      <c r="K5" s="22"/>
      <c r="L5" s="22"/>
    </row>
    <row r="6" spans="1:12" x14ac:dyDescent="0.2">
      <c r="A6" s="61"/>
      <c r="B6" s="266" t="s">
        <v>195</v>
      </c>
      <c r="C6" s="269" t="str">
        <f t="shared" si="0"/>
        <v/>
      </c>
      <c r="D6" s="267"/>
      <c r="E6" s="61" t="s">
        <v>81</v>
      </c>
      <c r="F6" s="61" t="s">
        <v>82</v>
      </c>
      <c r="G6" s="61" t="s">
        <v>82</v>
      </c>
      <c r="H6" s="26"/>
      <c r="I6" s="26"/>
      <c r="J6" s="22"/>
      <c r="K6" s="22"/>
      <c r="L6" s="265"/>
    </row>
    <row r="7" spans="1:12" x14ac:dyDescent="0.2">
      <c r="A7" s="61"/>
      <c r="B7" s="266" t="s">
        <v>195</v>
      </c>
      <c r="C7" s="269" t="str">
        <f t="shared" si="0"/>
        <v/>
      </c>
      <c r="D7" s="267"/>
      <c r="E7" s="61" t="s">
        <v>81</v>
      </c>
      <c r="F7" s="61" t="s">
        <v>83</v>
      </c>
      <c r="G7" s="61" t="s">
        <v>82</v>
      </c>
      <c r="H7" s="26"/>
      <c r="I7" s="26"/>
      <c r="J7" s="22"/>
      <c r="K7" s="22"/>
      <c r="L7" s="22"/>
    </row>
    <row r="8" spans="1:12" x14ac:dyDescent="0.2">
      <c r="A8" s="27" t="s">
        <v>308</v>
      </c>
      <c r="B8" s="266" t="s">
        <v>195</v>
      </c>
      <c r="C8" s="269" t="str">
        <f t="shared" si="0"/>
        <v>ACP Pilot Partial</v>
      </c>
      <c r="D8" s="267" t="s">
        <v>335</v>
      </c>
      <c r="E8" s="61" t="s">
        <v>80</v>
      </c>
      <c r="F8" s="61" t="s">
        <v>82</v>
      </c>
      <c r="G8" s="61" t="s">
        <v>82</v>
      </c>
      <c r="H8" s="26">
        <v>50</v>
      </c>
      <c r="I8" s="26">
        <v>50</v>
      </c>
      <c r="J8" s="22"/>
      <c r="K8" s="22"/>
      <c r="L8" s="22"/>
    </row>
    <row r="9" spans="1:12" x14ac:dyDescent="0.2">
      <c r="A9" s="27"/>
      <c r="B9" s="266" t="s">
        <v>195</v>
      </c>
      <c r="C9" s="269" t="str">
        <f>IF(A9="A", "ACP Pilot Full", IF(A9="B", "ACP Pilot Partial",  IF(A9="", "")))</f>
        <v/>
      </c>
      <c r="D9" s="267"/>
      <c r="E9" s="61" t="s">
        <v>80</v>
      </c>
      <c r="F9" s="61" t="s">
        <v>83</v>
      </c>
      <c r="G9" s="61" t="s">
        <v>82</v>
      </c>
      <c r="H9" s="26"/>
      <c r="I9" s="26"/>
      <c r="J9" s="22"/>
      <c r="K9" s="22"/>
      <c r="L9" s="22"/>
    </row>
    <row r="10" spans="1:12" x14ac:dyDescent="0.2">
      <c r="A10" s="27"/>
      <c r="B10" s="266" t="s">
        <v>195</v>
      </c>
      <c r="C10" s="269" t="str">
        <f t="shared" ref="C10:C11" si="1">IF(A10="A", "ACP Pilot Full", IF(A10="B", "ACP Pilot Partial",  IF(A10="", "")))</f>
        <v/>
      </c>
      <c r="D10" s="267"/>
      <c r="E10" s="61" t="s">
        <v>80</v>
      </c>
      <c r="F10" s="61" t="s">
        <v>82</v>
      </c>
      <c r="G10" s="61" t="s">
        <v>83</v>
      </c>
      <c r="H10" s="26"/>
      <c r="I10" s="26"/>
      <c r="J10" s="22"/>
      <c r="K10" s="22"/>
      <c r="L10" s="22"/>
    </row>
    <row r="11" spans="1:12" ht="13.5" thickBot="1" x14ac:dyDescent="0.25">
      <c r="A11" s="27"/>
      <c r="B11" s="266" t="s">
        <v>195</v>
      </c>
      <c r="C11" s="270" t="str">
        <f t="shared" si="1"/>
        <v/>
      </c>
      <c r="D11" s="267"/>
      <c r="E11" s="61" t="s">
        <v>80</v>
      </c>
      <c r="F11" s="61" t="s">
        <v>83</v>
      </c>
      <c r="G11" s="61" t="s">
        <v>83</v>
      </c>
      <c r="H11" s="26"/>
      <c r="I11" s="26"/>
      <c r="J11" s="22"/>
      <c r="K11" s="22"/>
      <c r="L11" s="22"/>
    </row>
    <row r="12" spans="1:12" ht="13.5" thickBot="1" x14ac:dyDescent="0.25">
      <c r="A12" s="286" t="s">
        <v>84</v>
      </c>
      <c r="B12" s="287"/>
      <c r="C12" s="288"/>
      <c r="D12" s="287"/>
      <c r="E12" s="287"/>
      <c r="F12" s="74"/>
      <c r="G12" s="74"/>
      <c r="H12" s="65">
        <f>SUM(H4:H11)</f>
        <v>150</v>
      </c>
      <c r="I12" s="65">
        <f>SUM(I4:I11)</f>
        <v>150</v>
      </c>
      <c r="J12" s="22"/>
      <c r="K12" s="22"/>
      <c r="L12" s="22"/>
    </row>
    <row r="13" spans="1:12" x14ac:dyDescent="0.2">
      <c r="A13" s="22"/>
      <c r="B13" s="22"/>
      <c r="C13" s="22"/>
      <c r="D13" s="22"/>
      <c r="E13" s="22"/>
      <c r="F13" s="22"/>
      <c r="G13" s="22"/>
      <c r="H13" s="22"/>
    </row>
    <row r="14" spans="1:12" x14ac:dyDescent="0.2">
      <c r="A14" s="22"/>
      <c r="B14" s="22"/>
      <c r="C14" s="22"/>
      <c r="D14" s="22"/>
      <c r="E14" s="22"/>
      <c r="F14" s="22"/>
      <c r="G14" s="22"/>
      <c r="H14" s="22"/>
    </row>
    <row r="15" spans="1:12" x14ac:dyDescent="0.2">
      <c r="A15" s="22"/>
      <c r="B15" s="22"/>
      <c r="C15" s="22"/>
      <c r="D15" s="22"/>
      <c r="E15" s="22"/>
      <c r="F15" s="22"/>
      <c r="G15" s="22"/>
      <c r="H15" s="22"/>
    </row>
    <row r="16" spans="1:12" x14ac:dyDescent="0.2">
      <c r="A16" s="25" t="s">
        <v>85</v>
      </c>
      <c r="B16" s="22"/>
      <c r="C16" s="22"/>
      <c r="D16" s="22"/>
      <c r="E16" s="63"/>
      <c r="F16" s="63"/>
      <c r="G16" s="22"/>
      <c r="H16" s="22"/>
    </row>
    <row r="17" spans="1:12" s="3" customFormat="1" ht="25.5" x14ac:dyDescent="0.2">
      <c r="A17" s="249" t="s">
        <v>224</v>
      </c>
      <c r="B17" s="244" t="s">
        <v>75</v>
      </c>
      <c r="C17" s="244" t="s">
        <v>293</v>
      </c>
      <c r="D17" s="249" t="s">
        <v>160</v>
      </c>
      <c r="E17" s="244" t="s">
        <v>86</v>
      </c>
      <c r="F17" s="244" t="s">
        <v>77</v>
      </c>
      <c r="G17" s="244" t="s">
        <v>78</v>
      </c>
      <c r="H17" s="110" t="s">
        <v>87</v>
      </c>
      <c r="I17" s="110" t="s">
        <v>88</v>
      </c>
      <c r="J17" s="84"/>
      <c r="K17" s="84"/>
      <c r="L17" s="84"/>
    </row>
    <row r="18" spans="1:12" x14ac:dyDescent="0.2">
      <c r="A18" s="27" t="s">
        <v>305</v>
      </c>
      <c r="B18" s="36" t="s">
        <v>195</v>
      </c>
      <c r="C18" s="269" t="str">
        <f>IF(A18="A", "ACP Pilot Full", IF(A18="B", "ACP Pilot Partial",  IF(A18="", "")))</f>
        <v>ACP Pilot Full</v>
      </c>
      <c r="D18" s="96" t="s">
        <v>335</v>
      </c>
      <c r="E18" s="61" t="s">
        <v>89</v>
      </c>
      <c r="F18" s="61" t="s">
        <v>90</v>
      </c>
      <c r="G18" s="61" t="s">
        <v>90</v>
      </c>
      <c r="H18" s="46">
        <v>100</v>
      </c>
      <c r="I18" s="46">
        <v>0</v>
      </c>
      <c r="J18" s="22"/>
      <c r="K18" s="22"/>
      <c r="L18" s="22"/>
    </row>
    <row r="19" spans="1:12" x14ac:dyDescent="0.2">
      <c r="A19" s="27" t="s">
        <v>308</v>
      </c>
      <c r="B19" s="36" t="s">
        <v>195</v>
      </c>
      <c r="C19" s="269" t="str">
        <f t="shared" ref="C19:C25" si="2">IF(A19="A", "ACP Pilot Full", IF(A19="B", "ACP Pilot Partial",  IF(A19="", "")))</f>
        <v>ACP Pilot Partial</v>
      </c>
      <c r="D19" s="96" t="s">
        <v>335</v>
      </c>
      <c r="E19" s="61" t="s">
        <v>89</v>
      </c>
      <c r="F19" s="61" t="s">
        <v>90</v>
      </c>
      <c r="G19" s="61" t="s">
        <v>90</v>
      </c>
      <c r="H19" s="46">
        <v>90</v>
      </c>
      <c r="I19" s="46">
        <v>0</v>
      </c>
      <c r="J19" s="22"/>
      <c r="K19" s="22"/>
      <c r="L19" s="22"/>
    </row>
    <row r="20" spans="1:12" x14ac:dyDescent="0.2">
      <c r="A20" s="27"/>
      <c r="B20" s="36" t="s">
        <v>195</v>
      </c>
      <c r="C20" s="269" t="str">
        <f t="shared" si="2"/>
        <v/>
      </c>
      <c r="D20" s="96"/>
      <c r="E20" s="61" t="s">
        <v>89</v>
      </c>
      <c r="F20" s="61" t="s">
        <v>90</v>
      </c>
      <c r="G20" s="61" t="s">
        <v>90</v>
      </c>
      <c r="H20" s="46"/>
      <c r="I20" s="46"/>
      <c r="J20" s="22"/>
      <c r="K20" s="22"/>
      <c r="L20" s="22"/>
    </row>
    <row r="21" spans="1:12" x14ac:dyDescent="0.2">
      <c r="A21" s="27"/>
      <c r="B21" s="36" t="s">
        <v>195</v>
      </c>
      <c r="C21" s="269" t="str">
        <f t="shared" si="2"/>
        <v/>
      </c>
      <c r="D21" s="96"/>
      <c r="E21" s="61" t="s">
        <v>89</v>
      </c>
      <c r="F21" s="61" t="s">
        <v>90</v>
      </c>
      <c r="G21" s="61" t="s">
        <v>90</v>
      </c>
      <c r="H21" s="46"/>
      <c r="I21" s="46"/>
      <c r="J21" s="22"/>
      <c r="K21" s="22"/>
      <c r="L21" s="22"/>
    </row>
    <row r="22" spans="1:12" x14ac:dyDescent="0.2">
      <c r="A22" s="27"/>
      <c r="B22" s="36" t="s">
        <v>195</v>
      </c>
      <c r="C22" s="269" t="str">
        <f t="shared" si="2"/>
        <v/>
      </c>
      <c r="D22" s="96"/>
      <c r="E22" s="61" t="s">
        <v>89</v>
      </c>
      <c r="F22" s="61" t="s">
        <v>90</v>
      </c>
      <c r="G22" s="61" t="s">
        <v>90</v>
      </c>
      <c r="H22" s="46"/>
      <c r="I22" s="46"/>
      <c r="J22" s="22"/>
      <c r="K22" s="22"/>
      <c r="L22" s="22"/>
    </row>
    <row r="23" spans="1:12" x14ac:dyDescent="0.2">
      <c r="A23" s="27"/>
      <c r="B23" s="36" t="s">
        <v>195</v>
      </c>
      <c r="C23" s="269" t="str">
        <f t="shared" si="2"/>
        <v/>
      </c>
      <c r="D23" s="96"/>
      <c r="E23" s="61" t="s">
        <v>89</v>
      </c>
      <c r="F23" s="61" t="s">
        <v>90</v>
      </c>
      <c r="G23" s="61" t="s">
        <v>90</v>
      </c>
      <c r="H23" s="46"/>
      <c r="I23" s="46"/>
      <c r="J23" s="22"/>
      <c r="K23" s="22"/>
      <c r="L23" s="22"/>
    </row>
    <row r="24" spans="1:12" x14ac:dyDescent="0.2">
      <c r="A24" s="27"/>
      <c r="B24" s="36" t="s">
        <v>195</v>
      </c>
      <c r="C24" s="269" t="str">
        <f t="shared" si="2"/>
        <v/>
      </c>
      <c r="D24" s="96"/>
      <c r="E24" s="61" t="s">
        <v>89</v>
      </c>
      <c r="F24" s="61" t="s">
        <v>90</v>
      </c>
      <c r="G24" s="61" t="s">
        <v>90</v>
      </c>
      <c r="H24" s="46"/>
      <c r="I24" s="46"/>
      <c r="J24" s="22"/>
      <c r="K24" s="22"/>
      <c r="L24" s="22"/>
    </row>
    <row r="25" spans="1:12" x14ac:dyDescent="0.2">
      <c r="A25" s="27"/>
      <c r="B25" s="36" t="s">
        <v>195</v>
      </c>
      <c r="C25" s="269" t="str">
        <f t="shared" si="2"/>
        <v/>
      </c>
      <c r="D25" s="36"/>
      <c r="E25" s="61" t="s">
        <v>89</v>
      </c>
      <c r="F25" s="61" t="s">
        <v>90</v>
      </c>
      <c r="G25" s="61" t="s">
        <v>90</v>
      </c>
      <c r="H25" s="46"/>
      <c r="I25" s="46"/>
      <c r="J25" s="22"/>
      <c r="K25" s="22"/>
      <c r="L25" s="22"/>
    </row>
    <row r="26" spans="1:12" x14ac:dyDescent="0.2">
      <c r="A26" s="63"/>
      <c r="B26" s="63"/>
      <c r="C26" s="63"/>
      <c r="D26" s="63"/>
      <c r="E26" s="63"/>
      <c r="F26" s="63"/>
      <c r="G26" s="22"/>
      <c r="H26" s="22"/>
    </row>
    <row r="27" spans="1:12" x14ac:dyDescent="0.2">
      <c r="A27" s="63"/>
      <c r="B27" s="63"/>
      <c r="C27" s="63"/>
      <c r="D27" s="63"/>
      <c r="E27" s="63"/>
      <c r="F27" s="63"/>
      <c r="G27" s="22"/>
      <c r="H27" s="22"/>
    </row>
    <row r="28" spans="1:12" x14ac:dyDescent="0.2">
      <c r="A28" s="63"/>
      <c r="B28" s="22"/>
      <c r="C28" s="22"/>
      <c r="D28" s="22"/>
      <c r="E28" s="22"/>
      <c r="F28" s="22"/>
      <c r="G28" s="22"/>
      <c r="H28" s="22"/>
    </row>
    <row r="29" spans="1:12" x14ac:dyDescent="0.2">
      <c r="A29" s="22" t="s">
        <v>91</v>
      </c>
      <c r="B29" s="22"/>
      <c r="C29" s="22"/>
      <c r="D29" s="22"/>
      <c r="E29" s="22"/>
      <c r="F29" s="22"/>
      <c r="G29" s="22"/>
      <c r="H29" s="22"/>
    </row>
    <row r="30" spans="1:12" x14ac:dyDescent="0.2">
      <c r="A30" s="22" t="s">
        <v>336</v>
      </c>
      <c r="B30" s="22"/>
      <c r="C30" s="22"/>
      <c r="D30" s="22"/>
      <c r="E30" s="22"/>
      <c r="F30" s="22"/>
      <c r="G30" s="22"/>
      <c r="H30" s="22"/>
    </row>
    <row r="31" spans="1:12" ht="30" customHeight="1" x14ac:dyDescent="0.2">
      <c r="A31" s="289" t="s">
        <v>348</v>
      </c>
      <c r="B31" s="289"/>
      <c r="C31" s="289"/>
      <c r="D31" s="289"/>
      <c r="E31" s="289"/>
      <c r="F31" s="289"/>
      <c r="G31" s="289"/>
    </row>
    <row r="32" spans="1:12" x14ac:dyDescent="0.2">
      <c r="A32" s="290"/>
      <c r="B32" s="290"/>
      <c r="C32" s="290"/>
      <c r="D32" s="290"/>
      <c r="E32" s="290"/>
      <c r="F32" s="290"/>
      <c r="G32" s="290"/>
    </row>
  </sheetData>
  <mergeCells count="3">
    <mergeCell ref="A12:E12"/>
    <mergeCell ref="A31:G31"/>
    <mergeCell ref="A32:G32"/>
  </mergeCells>
  <phoneticPr fontId="12" type="noConversion"/>
  <dataValidations count="5">
    <dataValidation type="list" allowBlank="1" showInputMessage="1" showErrorMessage="1" sqref="F4:G11" xr:uid="{CE726D96-41F4-41F2-AA23-A7378E32D988}">
      <formula1>"Y, N"</formula1>
    </dataValidation>
    <dataValidation type="list" allowBlank="1" showInputMessage="1" showErrorMessage="1" sqref="A18:A25 A4:A11" xr:uid="{48806B0B-B0AF-4A9D-8A2D-B2CB7E13C57E}">
      <formula1>"A,B"</formula1>
    </dataValidation>
    <dataValidation type="list" allowBlank="1" showInputMessage="1" showErrorMessage="1" sqref="E18:E25" xr:uid="{F002627D-890B-45D3-B5CA-F40D0FD13ABB}">
      <formula1>"F, C, F or C"</formula1>
    </dataValidation>
    <dataValidation type="list" allowBlank="1" showInputMessage="1" showErrorMessage="1" sqref="E4:E11" xr:uid="{3326AFB4-5EB4-441F-8D57-3CF4CCD0BEB6}">
      <formula1>"F, C"</formula1>
    </dataValidation>
    <dataValidation type="list" allowBlank="1" showInputMessage="1" showErrorMessage="1" sqref="D4:D11 D18:D25" xr:uid="{ECE3F697-0B2C-46D3-81F3-9457BFEAAFB0}">
      <formula1>"Bundled Voice, Bundled Broadband, Bundled Voice and Broadband"</formula1>
    </dataValidation>
  </dataValidation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6B4AE-D0D2-42AA-B2C2-BF3319EDBD83}">
  <dimension ref="A1:S53"/>
  <sheetViews>
    <sheetView workbookViewId="0">
      <selection activeCell="A2" sqref="A2"/>
    </sheetView>
  </sheetViews>
  <sheetFormatPr defaultRowHeight="12.75" x14ac:dyDescent="0.2"/>
  <cols>
    <col min="1" max="1" width="13.140625" style="84" customWidth="1"/>
    <col min="2" max="2" width="9.85546875" style="22" bestFit="1" customWidth="1"/>
    <col min="3" max="3" width="18.7109375" style="22" customWidth="1"/>
    <col min="4" max="4" width="12.85546875" style="22" customWidth="1"/>
    <col min="5" max="5" width="9.7109375" style="22" bestFit="1" customWidth="1"/>
    <col min="6" max="6" width="21.140625" style="22" customWidth="1"/>
    <col min="7" max="7" width="19.140625" style="28" bestFit="1" customWidth="1"/>
    <col min="8" max="8" width="9.140625" style="22"/>
    <col min="9" max="9" width="12.5703125" style="22" customWidth="1"/>
    <col min="10" max="10" width="11.42578125" style="22" customWidth="1"/>
    <col min="11" max="11" width="14" style="28" customWidth="1"/>
    <col min="12" max="13" width="15.85546875" style="28" customWidth="1"/>
    <col min="14" max="14" width="17.140625" style="22" customWidth="1"/>
    <col min="15" max="15" width="18.85546875" style="22" bestFit="1" customWidth="1"/>
    <col min="16" max="18" width="9.140625" style="22"/>
  </cols>
  <sheetData>
    <row r="1" spans="1:18" x14ac:dyDescent="0.2">
      <c r="A1" s="22" t="str">
        <f>'Weighted Avg'!A1</f>
        <v>California LifeLine Report and Claim Form For Wireless - ACP Pilot</v>
      </c>
    </row>
    <row r="2" spans="1:18" x14ac:dyDescent="0.2">
      <c r="A2" s="22" t="str">
        <f>'Weighted Avg'!A2</f>
        <v>CPCN  _####________</v>
      </c>
      <c r="B2" s="22" t="str">
        <f>'Weighted Avg'!B2</f>
        <v>For Period of ___August 2023___________</v>
      </c>
      <c r="G2" s="22"/>
      <c r="K2" s="22"/>
      <c r="L2" s="22"/>
      <c r="M2" s="22"/>
    </row>
    <row r="3" spans="1:18" ht="15.75" x14ac:dyDescent="0.25">
      <c r="A3" s="24" t="s">
        <v>302</v>
      </c>
      <c r="G3" s="22"/>
      <c r="K3" s="22"/>
      <c r="L3" s="22"/>
      <c r="M3" s="22"/>
    </row>
    <row r="4" spans="1:18" ht="11.85" customHeight="1" thickBot="1" x14ac:dyDescent="0.25">
      <c r="G4" s="22"/>
      <c r="K4" s="22"/>
      <c r="L4" s="22"/>
      <c r="M4" s="22"/>
    </row>
    <row r="5" spans="1:18" ht="13.5" thickBot="1" x14ac:dyDescent="0.25">
      <c r="A5" s="101" t="s">
        <v>92</v>
      </c>
      <c r="B5" s="35"/>
      <c r="C5" s="35"/>
      <c r="D5" s="35"/>
      <c r="E5" s="35"/>
      <c r="F5" s="35"/>
      <c r="G5" s="35"/>
      <c r="H5" s="35"/>
      <c r="I5" s="35"/>
      <c r="J5" s="35"/>
      <c r="K5" s="66"/>
      <c r="L5" s="66"/>
      <c r="M5" s="66"/>
      <c r="N5" s="35"/>
      <c r="O5" s="105"/>
    </row>
    <row r="6" spans="1:18" ht="13.5" thickBot="1" x14ac:dyDescent="0.25">
      <c r="A6" s="102" t="s">
        <v>93</v>
      </c>
      <c r="B6" s="29" t="s">
        <v>94</v>
      </c>
      <c r="C6" s="29" t="s">
        <v>95</v>
      </c>
      <c r="D6" s="29" t="s">
        <v>96</v>
      </c>
      <c r="E6" s="29" t="s">
        <v>97</v>
      </c>
      <c r="F6" s="29" t="s">
        <v>98</v>
      </c>
      <c r="G6" s="29" t="s">
        <v>99</v>
      </c>
      <c r="H6" s="29" t="s">
        <v>100</v>
      </c>
      <c r="I6" s="29" t="s">
        <v>101</v>
      </c>
      <c r="J6" s="29" t="s">
        <v>102</v>
      </c>
      <c r="K6" s="29" t="s">
        <v>115</v>
      </c>
      <c r="L6" s="29" t="s">
        <v>170</v>
      </c>
      <c r="M6" s="29" t="s">
        <v>221</v>
      </c>
      <c r="N6" s="29" t="s">
        <v>225</v>
      </c>
      <c r="O6" s="29" t="s">
        <v>246</v>
      </c>
    </row>
    <row r="7" spans="1:18" ht="75" thickBot="1" x14ac:dyDescent="0.25">
      <c r="A7" s="103" t="s">
        <v>103</v>
      </c>
      <c r="B7" s="30" t="s">
        <v>224</v>
      </c>
      <c r="C7" s="30" t="s">
        <v>161</v>
      </c>
      <c r="D7" s="31" t="s">
        <v>104</v>
      </c>
      <c r="E7" s="31" t="s">
        <v>75</v>
      </c>
      <c r="F7" s="32" t="s">
        <v>162</v>
      </c>
      <c r="G7" s="32" t="s">
        <v>105</v>
      </c>
      <c r="H7" s="32" t="s">
        <v>88</v>
      </c>
      <c r="I7" s="32" t="s">
        <v>349</v>
      </c>
      <c r="J7" s="32" t="s">
        <v>350</v>
      </c>
      <c r="K7" s="30" t="s">
        <v>351</v>
      </c>
      <c r="L7" s="114" t="s">
        <v>226</v>
      </c>
      <c r="M7" s="114" t="s">
        <v>352</v>
      </c>
      <c r="N7" s="30" t="s">
        <v>353</v>
      </c>
      <c r="O7" s="30" t="s">
        <v>303</v>
      </c>
      <c r="Q7" s="63"/>
      <c r="R7"/>
    </row>
    <row r="8" spans="1:18" ht="13.5" thickBot="1" x14ac:dyDescent="0.25">
      <c r="A8" s="67" t="s">
        <v>304</v>
      </c>
      <c r="B8" s="97" t="s">
        <v>305</v>
      </c>
      <c r="C8" s="33" t="s">
        <v>346</v>
      </c>
      <c r="D8" s="33">
        <v>100</v>
      </c>
      <c r="E8" s="45"/>
      <c r="F8" s="45" t="s">
        <v>335</v>
      </c>
      <c r="G8" s="67" t="s">
        <v>81</v>
      </c>
      <c r="H8" s="75">
        <v>0</v>
      </c>
      <c r="I8" s="75">
        <v>9.25</v>
      </c>
      <c r="J8" s="75">
        <v>30</v>
      </c>
      <c r="K8" s="76">
        <v>0</v>
      </c>
      <c r="L8" s="75">
        <f>SUM(D8-I8-J8-K8)</f>
        <v>60.75</v>
      </c>
      <c r="M8" s="75">
        <v>17.899999999999999</v>
      </c>
      <c r="N8" s="75">
        <f>MIN(L8,M8)</f>
        <v>17.899999999999999</v>
      </c>
      <c r="O8" s="75">
        <f>SUM(K8,N8)</f>
        <v>17.899999999999999</v>
      </c>
      <c r="Q8"/>
      <c r="R8"/>
    </row>
    <row r="9" spans="1:18" ht="13.5" thickBot="1" x14ac:dyDescent="0.25">
      <c r="A9" s="67" t="s">
        <v>307</v>
      </c>
      <c r="B9" s="97" t="s">
        <v>308</v>
      </c>
      <c r="C9" s="33" t="s">
        <v>347</v>
      </c>
      <c r="D9" s="33">
        <v>0</v>
      </c>
      <c r="E9" s="45"/>
      <c r="F9" s="45"/>
      <c r="G9" s="67" t="s">
        <v>81</v>
      </c>
      <c r="H9" s="75">
        <v>0</v>
      </c>
      <c r="I9" s="75">
        <v>9.25</v>
      </c>
      <c r="J9" s="75"/>
      <c r="K9" s="76">
        <v>0</v>
      </c>
      <c r="L9" s="75"/>
      <c r="M9" s="75">
        <v>10.63</v>
      </c>
      <c r="N9" s="75">
        <f>MIN(L9,M9)</f>
        <v>10.63</v>
      </c>
      <c r="O9" s="75">
        <f>SUM(K9,N9)</f>
        <v>10.63</v>
      </c>
      <c r="Q9"/>
      <c r="R9"/>
    </row>
    <row r="10" spans="1:18" ht="13.5" thickBot="1" x14ac:dyDescent="0.25">
      <c r="A10" s="67" t="s">
        <v>309</v>
      </c>
      <c r="B10" s="97" t="s">
        <v>305</v>
      </c>
      <c r="C10" s="33" t="s">
        <v>346</v>
      </c>
      <c r="D10" s="33">
        <v>0</v>
      </c>
      <c r="E10" s="45"/>
      <c r="F10" s="45"/>
      <c r="G10" s="68" t="s">
        <v>80</v>
      </c>
      <c r="H10" s="77">
        <v>0</v>
      </c>
      <c r="I10" s="78">
        <v>0</v>
      </c>
      <c r="J10" s="75"/>
      <c r="K10" s="75"/>
      <c r="L10" s="75">
        <f>SUM(D10-H10-I10-J10-K10)</f>
        <v>0</v>
      </c>
      <c r="M10" s="75">
        <v>17.899999999999999</v>
      </c>
      <c r="N10" s="75">
        <f>MIN(L10,M10)</f>
        <v>0</v>
      </c>
      <c r="O10" s="75">
        <f>SUM(J10:K10,N10)</f>
        <v>0</v>
      </c>
      <c r="Q10"/>
      <c r="R10"/>
    </row>
    <row r="11" spans="1:18" ht="13.5" thickBot="1" x14ac:dyDescent="0.25">
      <c r="A11" s="67" t="s">
        <v>310</v>
      </c>
      <c r="B11" s="97" t="s">
        <v>308</v>
      </c>
      <c r="C11" s="33" t="s">
        <v>347</v>
      </c>
      <c r="D11" s="33">
        <v>90</v>
      </c>
      <c r="E11" s="45"/>
      <c r="F11" s="45" t="s">
        <v>335</v>
      </c>
      <c r="G11" s="68" t="s">
        <v>80</v>
      </c>
      <c r="H11" s="77">
        <v>0</v>
      </c>
      <c r="I11" s="78">
        <v>0</v>
      </c>
      <c r="J11" s="75">
        <v>30</v>
      </c>
      <c r="K11" s="75">
        <v>9.25</v>
      </c>
      <c r="L11" s="75">
        <f>SUM(D11-H11-I11-J11-K11)</f>
        <v>50.75</v>
      </c>
      <c r="M11" s="75">
        <v>10.63</v>
      </c>
      <c r="N11" s="75">
        <f>MIN(L11,M11)</f>
        <v>10.63</v>
      </c>
      <c r="O11" s="75">
        <f>SUM(J11:K11,N11)</f>
        <v>49.88</v>
      </c>
      <c r="Q11"/>
      <c r="R11"/>
    </row>
    <row r="12" spans="1:18" x14ac:dyDescent="0.2">
      <c r="G12" s="22"/>
      <c r="K12" s="22"/>
      <c r="L12" s="22"/>
      <c r="M12" s="22"/>
      <c r="Q12"/>
      <c r="R12"/>
    </row>
    <row r="13" spans="1:18" ht="13.5" thickBot="1" x14ac:dyDescent="0.25">
      <c r="G13" s="22"/>
      <c r="K13" s="22"/>
      <c r="L13" s="22"/>
      <c r="M13" s="22"/>
      <c r="Q13"/>
      <c r="R13"/>
    </row>
    <row r="14" spans="1:18" ht="13.5" thickBot="1" x14ac:dyDescent="0.25">
      <c r="A14" s="101" t="s">
        <v>106</v>
      </c>
      <c r="B14" s="35"/>
      <c r="C14" s="35"/>
      <c r="D14" s="35"/>
      <c r="E14" s="35"/>
      <c r="F14" s="35"/>
      <c r="G14" s="35"/>
      <c r="H14" s="35"/>
      <c r="I14" s="35"/>
      <c r="J14" s="35"/>
      <c r="K14" s="66"/>
      <c r="L14" s="66"/>
      <c r="M14" s="66"/>
      <c r="N14" s="35"/>
      <c r="O14" s="105"/>
    </row>
    <row r="15" spans="1:18" ht="13.5" thickBot="1" x14ac:dyDescent="0.25">
      <c r="A15" s="102" t="s">
        <v>93</v>
      </c>
      <c r="B15" s="29" t="s">
        <v>94</v>
      </c>
      <c r="C15" s="29" t="s">
        <v>95</v>
      </c>
      <c r="D15" s="29" t="s">
        <v>96</v>
      </c>
      <c r="E15" s="29" t="s">
        <v>97</v>
      </c>
      <c r="F15" s="29" t="s">
        <v>98</v>
      </c>
      <c r="G15" s="29" t="s">
        <v>99</v>
      </c>
      <c r="H15" s="29" t="s">
        <v>100</v>
      </c>
      <c r="I15" s="29" t="s">
        <v>101</v>
      </c>
      <c r="J15" s="29" t="s">
        <v>102</v>
      </c>
      <c r="K15" s="29" t="s">
        <v>115</v>
      </c>
      <c r="L15" s="29" t="s">
        <v>170</v>
      </c>
      <c r="M15" s="29" t="s">
        <v>221</v>
      </c>
      <c r="N15" s="29" t="s">
        <v>225</v>
      </c>
      <c r="O15" s="29" t="s">
        <v>246</v>
      </c>
    </row>
    <row r="16" spans="1:18" ht="75" thickBot="1" x14ac:dyDescent="0.25">
      <c r="A16" s="103" t="s">
        <v>103</v>
      </c>
      <c r="B16" s="30" t="s">
        <v>224</v>
      </c>
      <c r="C16" s="30" t="s">
        <v>161</v>
      </c>
      <c r="D16" s="32" t="s">
        <v>104</v>
      </c>
      <c r="E16" s="32" t="s">
        <v>75</v>
      </c>
      <c r="F16" s="32" t="s">
        <v>162</v>
      </c>
      <c r="G16" s="32" t="s">
        <v>105</v>
      </c>
      <c r="H16" s="32" t="s">
        <v>88</v>
      </c>
      <c r="I16" s="32" t="s">
        <v>219</v>
      </c>
      <c r="J16" s="32" t="s">
        <v>354</v>
      </c>
      <c r="K16" s="30" t="s">
        <v>220</v>
      </c>
      <c r="L16" s="114" t="s">
        <v>226</v>
      </c>
      <c r="M16" s="114" t="s">
        <v>352</v>
      </c>
      <c r="N16" s="30" t="s">
        <v>353</v>
      </c>
      <c r="O16" s="30" t="s">
        <v>303</v>
      </c>
    </row>
    <row r="17" spans="1:18" ht="13.5" thickBot="1" x14ac:dyDescent="0.25">
      <c r="A17" s="67" t="s">
        <v>311</v>
      </c>
      <c r="B17" s="97" t="s">
        <v>305</v>
      </c>
      <c r="C17" s="33" t="s">
        <v>346</v>
      </c>
      <c r="D17" s="33">
        <v>150</v>
      </c>
      <c r="E17" s="45"/>
      <c r="F17" s="45"/>
      <c r="G17" s="67" t="s">
        <v>81</v>
      </c>
      <c r="H17" s="75">
        <v>0</v>
      </c>
      <c r="I17" s="75">
        <v>34.25</v>
      </c>
      <c r="J17" s="75">
        <v>75</v>
      </c>
      <c r="K17" s="76">
        <v>0</v>
      </c>
      <c r="L17" s="75">
        <f>SUM(D17-H17-I17-J17-K17)</f>
        <v>40.75</v>
      </c>
      <c r="M17" s="75">
        <v>17.899999999999999</v>
      </c>
      <c r="N17" s="75">
        <f>MIN(L17,M17)</f>
        <v>17.899999999999999</v>
      </c>
      <c r="O17" s="75">
        <f>SUM(K17,N17)</f>
        <v>17.899999999999999</v>
      </c>
    </row>
    <row r="18" spans="1:18" ht="13.5" thickBot="1" x14ac:dyDescent="0.25">
      <c r="A18" s="67" t="s">
        <v>312</v>
      </c>
      <c r="B18" s="97" t="s">
        <v>308</v>
      </c>
      <c r="C18" s="33" t="s">
        <v>347</v>
      </c>
      <c r="D18" s="33">
        <v>120</v>
      </c>
      <c r="E18" s="45"/>
      <c r="F18" s="45"/>
      <c r="G18" s="67" t="s">
        <v>81</v>
      </c>
      <c r="H18" s="75">
        <v>0</v>
      </c>
      <c r="I18" s="75">
        <v>34.25</v>
      </c>
      <c r="J18" s="75">
        <v>75</v>
      </c>
      <c r="K18" s="76">
        <v>0</v>
      </c>
      <c r="L18" s="75">
        <f>SUM(D18-H18-I18-J18-K18)</f>
        <v>10.75</v>
      </c>
      <c r="M18" s="75">
        <v>10.63</v>
      </c>
      <c r="N18" s="75">
        <f t="shared" ref="N18:N20" si="0">MIN(L18,M18)</f>
        <v>10.63</v>
      </c>
      <c r="O18" s="75">
        <f t="shared" ref="O18" si="1">SUM(K18,N18)</f>
        <v>10.63</v>
      </c>
    </row>
    <row r="19" spans="1:18" ht="13.5" thickBot="1" x14ac:dyDescent="0.25">
      <c r="A19" s="67" t="s">
        <v>313</v>
      </c>
      <c r="B19" s="97" t="s">
        <v>305</v>
      </c>
      <c r="C19" s="33" t="s">
        <v>346</v>
      </c>
      <c r="D19" s="33">
        <v>150</v>
      </c>
      <c r="E19" s="45"/>
      <c r="F19" s="45"/>
      <c r="G19" s="68" t="s">
        <v>80</v>
      </c>
      <c r="H19" s="75">
        <v>0</v>
      </c>
      <c r="I19" s="78">
        <v>0</v>
      </c>
      <c r="J19" s="75">
        <v>75</v>
      </c>
      <c r="K19" s="75">
        <v>34.25</v>
      </c>
      <c r="L19" s="75">
        <f t="shared" ref="L19" si="2">SUM(D19-H19-I19-J19-K19)</f>
        <v>40.75</v>
      </c>
      <c r="M19" s="75">
        <v>17.899999999999999</v>
      </c>
      <c r="N19" s="75">
        <f t="shared" si="0"/>
        <v>17.899999999999999</v>
      </c>
      <c r="O19" s="75">
        <f>SUM(J19:K19,N19)</f>
        <v>127.15</v>
      </c>
    </row>
    <row r="20" spans="1:18" ht="13.5" thickBot="1" x14ac:dyDescent="0.25">
      <c r="A20" s="67" t="s">
        <v>314</v>
      </c>
      <c r="B20" s="97" t="s">
        <v>308</v>
      </c>
      <c r="C20" s="33" t="s">
        <v>347</v>
      </c>
      <c r="D20" s="33">
        <v>120</v>
      </c>
      <c r="E20" s="45"/>
      <c r="F20" s="45"/>
      <c r="G20" s="68" t="s">
        <v>80</v>
      </c>
      <c r="H20" s="77">
        <v>0</v>
      </c>
      <c r="I20" s="78">
        <v>0</v>
      </c>
      <c r="J20" s="75">
        <v>75</v>
      </c>
      <c r="K20" s="75">
        <v>34.25</v>
      </c>
      <c r="L20" s="75">
        <f>SUM(D20-H20-I20-J20-K20)</f>
        <v>10.75</v>
      </c>
      <c r="M20" s="75">
        <v>10.63</v>
      </c>
      <c r="N20" s="75">
        <f t="shared" si="0"/>
        <v>10.63</v>
      </c>
      <c r="O20" s="75">
        <f>SUM(J20:K20,N20)</f>
        <v>119.88</v>
      </c>
      <c r="Q20"/>
      <c r="R20"/>
    </row>
    <row r="21" spans="1:18" x14ac:dyDescent="0.2">
      <c r="G21" s="22"/>
      <c r="K21" s="22"/>
      <c r="L21" s="22"/>
      <c r="M21" s="22"/>
    </row>
    <row r="22" spans="1:18" ht="13.5" thickBot="1" x14ac:dyDescent="0.25">
      <c r="G22" s="22"/>
      <c r="K22" s="22"/>
      <c r="L22" s="22"/>
      <c r="M22" s="22"/>
    </row>
    <row r="23" spans="1:18" ht="13.5" thickBot="1" x14ac:dyDescent="0.25">
      <c r="A23" s="101" t="s">
        <v>107</v>
      </c>
      <c r="B23" s="35"/>
      <c r="C23" s="35"/>
      <c r="D23" s="35"/>
      <c r="E23" s="35"/>
      <c r="F23" s="35"/>
      <c r="G23" s="35"/>
      <c r="H23" s="35"/>
      <c r="I23" s="35"/>
      <c r="J23" s="35"/>
      <c r="K23" s="66"/>
      <c r="L23" s="66"/>
      <c r="M23" s="66"/>
      <c r="N23" s="35"/>
      <c r="O23" s="105"/>
    </row>
    <row r="24" spans="1:18" ht="13.5" thickBot="1" x14ac:dyDescent="0.25">
      <c r="A24" s="102" t="s">
        <v>93</v>
      </c>
      <c r="B24" s="29" t="s">
        <v>94</v>
      </c>
      <c r="C24" s="29" t="s">
        <v>95</v>
      </c>
      <c r="D24" s="29" t="s">
        <v>96</v>
      </c>
      <c r="E24" s="29" t="s">
        <v>97</v>
      </c>
      <c r="F24" s="29" t="s">
        <v>98</v>
      </c>
      <c r="G24" s="29" t="s">
        <v>99</v>
      </c>
      <c r="H24" s="29" t="s">
        <v>100</v>
      </c>
      <c r="I24" s="29" t="s">
        <v>101</v>
      </c>
      <c r="J24" s="29" t="s">
        <v>102</v>
      </c>
      <c r="K24" s="29" t="s">
        <v>115</v>
      </c>
      <c r="L24" s="29" t="s">
        <v>170</v>
      </c>
      <c r="M24" s="29" t="s">
        <v>221</v>
      </c>
      <c r="N24" s="29" t="s">
        <v>225</v>
      </c>
      <c r="O24" s="29" t="s">
        <v>246</v>
      </c>
    </row>
    <row r="25" spans="1:18" ht="74.25" x14ac:dyDescent="0.2">
      <c r="A25" s="103" t="s">
        <v>103</v>
      </c>
      <c r="B25" s="30" t="s">
        <v>224</v>
      </c>
      <c r="C25" s="30" t="s">
        <v>161</v>
      </c>
      <c r="D25" s="32" t="s">
        <v>104</v>
      </c>
      <c r="E25" s="32" t="s">
        <v>75</v>
      </c>
      <c r="F25" s="32" t="s">
        <v>162</v>
      </c>
      <c r="G25" s="32" t="s">
        <v>105</v>
      </c>
      <c r="H25" s="32" t="s">
        <v>88</v>
      </c>
      <c r="I25" s="32" t="s">
        <v>349</v>
      </c>
      <c r="J25" s="32" t="s">
        <v>350</v>
      </c>
      <c r="K25" s="30" t="s">
        <v>351</v>
      </c>
      <c r="L25" s="114" t="s">
        <v>226</v>
      </c>
      <c r="M25" s="114" t="s">
        <v>352</v>
      </c>
      <c r="N25" s="30" t="s">
        <v>353</v>
      </c>
      <c r="O25" s="30" t="s">
        <v>303</v>
      </c>
    </row>
    <row r="26" spans="1:18" ht="13.5" thickBot="1" x14ac:dyDescent="0.25">
      <c r="A26" s="67" t="s">
        <v>315</v>
      </c>
      <c r="B26" s="97" t="s">
        <v>305</v>
      </c>
      <c r="C26" s="33" t="s">
        <v>346</v>
      </c>
      <c r="D26" s="33"/>
      <c r="E26" s="45"/>
      <c r="F26" s="45"/>
      <c r="G26" s="68" t="s">
        <v>80</v>
      </c>
      <c r="H26" s="77"/>
      <c r="I26" s="78">
        <v>0</v>
      </c>
      <c r="J26" s="75"/>
      <c r="K26" s="75"/>
      <c r="L26" s="75">
        <f>SUM(D26-H26-I26-J26-K26)</f>
        <v>0</v>
      </c>
      <c r="M26" s="75">
        <v>17.899999999999999</v>
      </c>
      <c r="N26" s="75">
        <f t="shared" ref="N26:N27" si="3">MIN(L26,M26)</f>
        <v>0</v>
      </c>
      <c r="O26" s="75">
        <f>SUM(J26:K26,N26)</f>
        <v>0</v>
      </c>
    </row>
    <row r="27" spans="1:18" ht="13.5" thickBot="1" x14ac:dyDescent="0.25">
      <c r="A27" s="67" t="s">
        <v>316</v>
      </c>
      <c r="B27" s="97" t="s">
        <v>308</v>
      </c>
      <c r="C27" s="33" t="s">
        <v>347</v>
      </c>
      <c r="D27" s="33"/>
      <c r="E27" s="45"/>
      <c r="F27" s="45"/>
      <c r="G27" s="68" t="s">
        <v>80</v>
      </c>
      <c r="H27" s="77"/>
      <c r="I27" s="78">
        <v>0</v>
      </c>
      <c r="J27" s="75"/>
      <c r="K27" s="75"/>
      <c r="L27" s="75">
        <f>SUM(D27-H27-I27-J27-K27)</f>
        <v>0</v>
      </c>
      <c r="M27" s="75">
        <v>10.63</v>
      </c>
      <c r="N27" s="75">
        <f t="shared" si="3"/>
        <v>0</v>
      </c>
      <c r="O27" s="75">
        <f>SUM(J27:K27,N27)</f>
        <v>0</v>
      </c>
    </row>
    <row r="28" spans="1:18" x14ac:dyDescent="0.2">
      <c r="G28" s="22"/>
      <c r="K28" s="22"/>
      <c r="L28" s="22"/>
      <c r="M28" s="22"/>
    </row>
    <row r="29" spans="1:18" ht="13.5" thickBot="1" x14ac:dyDescent="0.25">
      <c r="G29" s="22"/>
      <c r="K29" s="22"/>
      <c r="L29" s="22"/>
      <c r="M29" s="22"/>
    </row>
    <row r="30" spans="1:18" ht="13.5" thickBot="1" x14ac:dyDescent="0.25">
      <c r="A30" s="101" t="s">
        <v>108</v>
      </c>
      <c r="B30" s="35"/>
      <c r="C30" s="35"/>
      <c r="D30" s="35"/>
      <c r="E30" s="35"/>
      <c r="F30" s="35"/>
      <c r="G30" s="35"/>
      <c r="H30" s="35"/>
      <c r="I30" s="35"/>
      <c r="J30" s="35"/>
      <c r="K30" s="66"/>
      <c r="L30" s="66"/>
      <c r="M30" s="66"/>
      <c r="N30" s="35"/>
      <c r="O30" s="105"/>
    </row>
    <row r="31" spans="1:18" ht="13.5" thickBot="1" x14ac:dyDescent="0.25">
      <c r="A31" s="102" t="s">
        <v>93</v>
      </c>
      <c r="B31" s="29" t="s">
        <v>94</v>
      </c>
      <c r="C31" s="29" t="s">
        <v>95</v>
      </c>
      <c r="D31" s="29" t="s">
        <v>96</v>
      </c>
      <c r="E31" s="29" t="s">
        <v>97</v>
      </c>
      <c r="F31" s="29" t="s">
        <v>98</v>
      </c>
      <c r="G31" s="29" t="s">
        <v>99</v>
      </c>
      <c r="H31" s="29" t="s">
        <v>100</v>
      </c>
      <c r="I31" s="29" t="s">
        <v>101</v>
      </c>
      <c r="J31" s="29" t="s">
        <v>102</v>
      </c>
      <c r="K31" s="29" t="s">
        <v>115</v>
      </c>
      <c r="L31" s="29" t="s">
        <v>170</v>
      </c>
      <c r="M31" s="29" t="s">
        <v>221</v>
      </c>
      <c r="N31" s="29" t="s">
        <v>225</v>
      </c>
      <c r="O31" s="29" t="s">
        <v>246</v>
      </c>
    </row>
    <row r="32" spans="1:18" ht="75" thickBot="1" x14ac:dyDescent="0.25">
      <c r="A32" s="103" t="s">
        <v>103</v>
      </c>
      <c r="B32" s="30" t="s">
        <v>224</v>
      </c>
      <c r="C32" s="30" t="s">
        <v>161</v>
      </c>
      <c r="D32" s="32" t="s">
        <v>104</v>
      </c>
      <c r="E32" s="32" t="s">
        <v>75</v>
      </c>
      <c r="F32" s="32" t="s">
        <v>162</v>
      </c>
      <c r="G32" s="32" t="s">
        <v>105</v>
      </c>
      <c r="H32" s="32" t="s">
        <v>88</v>
      </c>
      <c r="I32" s="32" t="s">
        <v>227</v>
      </c>
      <c r="J32" s="32" t="s">
        <v>354</v>
      </c>
      <c r="K32" s="30" t="s">
        <v>228</v>
      </c>
      <c r="L32" s="114" t="s">
        <v>226</v>
      </c>
      <c r="M32" s="114" t="s">
        <v>352</v>
      </c>
      <c r="N32" s="30" t="s">
        <v>353</v>
      </c>
      <c r="O32" s="30" t="s">
        <v>303</v>
      </c>
    </row>
    <row r="33" spans="1:19" ht="13.5" thickBot="1" x14ac:dyDescent="0.25">
      <c r="A33" s="97" t="s">
        <v>317</v>
      </c>
      <c r="B33" s="97" t="s">
        <v>305</v>
      </c>
      <c r="C33" s="33" t="s">
        <v>346</v>
      </c>
      <c r="D33" s="33"/>
      <c r="E33" s="45"/>
      <c r="F33" s="45"/>
      <c r="G33" s="68" t="s">
        <v>80</v>
      </c>
      <c r="H33" s="77"/>
      <c r="I33" s="78">
        <v>0</v>
      </c>
      <c r="J33" s="75"/>
      <c r="K33" s="75">
        <v>0</v>
      </c>
      <c r="L33" s="75">
        <f>SUM(D33-H33-I33-J33-K33)</f>
        <v>0</v>
      </c>
      <c r="M33" s="75">
        <v>17.899999999999999</v>
      </c>
      <c r="N33" s="75">
        <f t="shared" ref="N33:N34" si="4">MIN(L33,M33)</f>
        <v>0</v>
      </c>
      <c r="O33" s="75">
        <f>SUM(K33,N33)</f>
        <v>0</v>
      </c>
    </row>
    <row r="34" spans="1:19" ht="13.5" thickBot="1" x14ac:dyDescent="0.25">
      <c r="A34" s="97" t="s">
        <v>318</v>
      </c>
      <c r="B34" s="97" t="s">
        <v>308</v>
      </c>
      <c r="C34" s="33" t="s">
        <v>347</v>
      </c>
      <c r="D34" s="33"/>
      <c r="E34" s="45"/>
      <c r="F34" s="45"/>
      <c r="G34" s="68" t="s">
        <v>80</v>
      </c>
      <c r="H34" s="77"/>
      <c r="I34" s="78">
        <v>0</v>
      </c>
      <c r="J34" s="75"/>
      <c r="K34" s="75">
        <v>0</v>
      </c>
      <c r="L34" s="75">
        <f>SUM(D34-H34-I34-J34-K34)</f>
        <v>0</v>
      </c>
      <c r="M34" s="75">
        <v>10.63</v>
      </c>
      <c r="N34" s="75">
        <f t="shared" si="4"/>
        <v>0</v>
      </c>
      <c r="O34" s="75">
        <f>SUM(K34,N34)</f>
        <v>0</v>
      </c>
    </row>
    <row r="35" spans="1:19" x14ac:dyDescent="0.2">
      <c r="A35" s="104"/>
      <c r="B35" s="100"/>
      <c r="C35" s="100"/>
      <c r="D35" s="79"/>
      <c r="E35" s="80"/>
      <c r="F35" s="80"/>
      <c r="G35" s="81"/>
      <c r="H35" s="82"/>
      <c r="I35" s="82"/>
      <c r="J35" s="82"/>
      <c r="K35" s="82"/>
      <c r="L35" s="82"/>
      <c r="M35" s="82"/>
      <c r="N35" s="82"/>
      <c r="O35" s="82"/>
    </row>
    <row r="36" spans="1:19" x14ac:dyDescent="0.2">
      <c r="G36" s="22"/>
      <c r="K36" s="22"/>
      <c r="L36" s="22"/>
      <c r="M36" s="22"/>
    </row>
    <row r="37" spans="1:19" ht="15" x14ac:dyDescent="0.2">
      <c r="A37" s="98" t="s">
        <v>109</v>
      </c>
      <c r="G37" s="22"/>
      <c r="K37" s="22"/>
      <c r="L37" s="22"/>
      <c r="M37" s="22"/>
    </row>
    <row r="38" spans="1:19" ht="27.75" customHeight="1" x14ac:dyDescent="0.2">
      <c r="A38" s="291" t="s">
        <v>355</v>
      </c>
      <c r="B38" s="291"/>
      <c r="C38" s="291"/>
      <c r="D38" s="291"/>
      <c r="E38" s="291"/>
      <c r="F38" s="291"/>
      <c r="G38" s="291"/>
      <c r="H38" s="291"/>
      <c r="I38" s="291"/>
      <c r="J38" s="291"/>
      <c r="K38" s="291"/>
      <c r="L38" s="291"/>
      <c r="M38" s="291"/>
      <c r="N38" s="291"/>
      <c r="O38" s="291"/>
    </row>
    <row r="39" spans="1:19" ht="33" customHeight="1" x14ac:dyDescent="0.2">
      <c r="A39" s="292" t="s">
        <v>356</v>
      </c>
      <c r="B39" s="292"/>
      <c r="C39" s="292"/>
      <c r="D39" s="292"/>
      <c r="E39" s="292"/>
      <c r="F39" s="292"/>
      <c r="G39" s="292"/>
      <c r="H39" s="292"/>
      <c r="I39" s="292"/>
      <c r="J39" s="292"/>
      <c r="K39" s="292"/>
      <c r="L39" s="292"/>
      <c r="M39" s="292"/>
      <c r="N39" s="292"/>
      <c r="O39" s="292"/>
      <c r="P39" s="99"/>
      <c r="Q39" s="99"/>
      <c r="R39" s="99"/>
      <c r="S39" s="99"/>
    </row>
    <row r="40" spans="1:19" ht="15" customHeight="1" x14ac:dyDescent="0.2">
      <c r="A40" s="289" t="s">
        <v>357</v>
      </c>
      <c r="B40" s="289"/>
      <c r="C40" s="289"/>
      <c r="D40" s="289"/>
      <c r="E40" s="289"/>
      <c r="F40" s="289"/>
      <c r="G40" s="289"/>
      <c r="H40" s="289"/>
      <c r="I40" s="289"/>
      <c r="J40" s="289"/>
      <c r="K40" s="289"/>
      <c r="L40" s="289"/>
      <c r="M40" s="289"/>
      <c r="N40" s="289"/>
      <c r="O40" s="289"/>
    </row>
    <row r="41" spans="1:19" x14ac:dyDescent="0.2">
      <c r="A41" s="250"/>
      <c r="G41" s="22"/>
      <c r="K41" s="22"/>
      <c r="L41" s="22"/>
      <c r="M41" s="22"/>
    </row>
    <row r="42" spans="1:19" x14ac:dyDescent="0.2">
      <c r="G42" s="22"/>
      <c r="K42" s="22"/>
      <c r="L42" s="22"/>
      <c r="M42" s="22"/>
    </row>
    <row r="43" spans="1:19" x14ac:dyDescent="0.2">
      <c r="G43" s="22"/>
      <c r="K43" s="22"/>
      <c r="L43" s="22"/>
      <c r="M43" s="22"/>
    </row>
    <row r="44" spans="1:19" x14ac:dyDescent="0.2">
      <c r="G44" s="22"/>
      <c r="K44" s="22"/>
      <c r="L44" s="22"/>
      <c r="M44" s="22"/>
    </row>
    <row r="45" spans="1:19" x14ac:dyDescent="0.2">
      <c r="G45" s="22"/>
      <c r="K45" s="22"/>
      <c r="L45" s="22"/>
      <c r="M45" s="22"/>
    </row>
    <row r="46" spans="1:19" x14ac:dyDescent="0.2">
      <c r="G46" s="22"/>
      <c r="K46" s="22"/>
      <c r="L46" s="22"/>
      <c r="M46" s="22"/>
    </row>
    <row r="47" spans="1:19" x14ac:dyDescent="0.2">
      <c r="G47" s="22"/>
      <c r="K47" s="22"/>
      <c r="L47" s="22"/>
      <c r="M47" s="22"/>
    </row>
    <row r="48" spans="1:19" x14ac:dyDescent="0.2">
      <c r="G48" s="22"/>
      <c r="K48" s="22"/>
      <c r="L48" s="22"/>
      <c r="M48" s="22"/>
    </row>
    <row r="49" spans="7:13" x14ac:dyDescent="0.2">
      <c r="G49" s="22"/>
      <c r="K49" s="22"/>
      <c r="L49" s="22"/>
      <c r="M49" s="22"/>
    </row>
    <row r="50" spans="7:13" x14ac:dyDescent="0.2">
      <c r="G50" s="22"/>
      <c r="K50" s="22"/>
      <c r="L50" s="22"/>
      <c r="M50" s="22"/>
    </row>
    <row r="51" spans="7:13" x14ac:dyDescent="0.2">
      <c r="G51" s="22"/>
      <c r="K51" s="22"/>
      <c r="L51" s="22"/>
      <c r="M51" s="22"/>
    </row>
    <row r="52" spans="7:13" x14ac:dyDescent="0.2">
      <c r="G52" s="22"/>
      <c r="K52" s="22"/>
      <c r="L52" s="22"/>
      <c r="M52" s="22"/>
    </row>
    <row r="53" spans="7:13" x14ac:dyDescent="0.2">
      <c r="G53" s="22"/>
      <c r="K53" s="22"/>
      <c r="L53" s="22"/>
      <c r="M53" s="22"/>
    </row>
  </sheetData>
  <mergeCells count="3">
    <mergeCell ref="A38:O38"/>
    <mergeCell ref="A39:O39"/>
    <mergeCell ref="A40:O40"/>
  </mergeCells>
  <dataValidations count="37">
    <dataValidation type="list" showDropDown="1" showInputMessage="1" showErrorMessage="1" prompt="Do not change the Line Numbers" sqref="A33" xr:uid="{5BE0A8E4-A218-4109-8BB6-85495AC8068B}">
      <formula1>"2.3i"</formula1>
    </dataValidation>
    <dataValidation type="list" showDropDown="1" showInputMessage="1" showErrorMessage="1" prompt="Do not change the Line Numbers" sqref="A27" xr:uid="{231828AD-1278-4B70-B89D-E4599CD908DB}">
      <formula1>"2.2j"</formula1>
    </dataValidation>
    <dataValidation type="list" showDropDown="1" showInputMessage="1" showErrorMessage="1" prompt="Do not change the Line Numbers" sqref="A19" xr:uid="{206D1E99-0680-4B94-A5DD-F0B12315750F}">
      <formula1>"2.1i"</formula1>
    </dataValidation>
    <dataValidation type="list" showDropDown="1" showInputMessage="1" showErrorMessage="1" prompt="Do not change the Line Numbers" sqref="A18" xr:uid="{C45D7C39-A91D-4860-A71C-28E8CF1C9622}">
      <formula1>"1.1j"</formula1>
    </dataValidation>
    <dataValidation type="list" showDropDown="1" showInputMessage="1" showErrorMessage="1" prompt="Do not change the Line Numbers" sqref="A11" xr:uid="{94969066-FD64-4985-9151-EA536D4D7E92}">
      <formula1>"2j"</formula1>
    </dataValidation>
    <dataValidation type="list" showDropDown="1" showInputMessage="1" showErrorMessage="1" prompt="Do not change the Line Numbers" sqref="A10" xr:uid="{27514B99-F88C-4167-B198-9DA77E6F16DF}">
      <formula1>"2i"</formula1>
    </dataValidation>
    <dataValidation type="decimal" operator="lessThanOrEqual" allowBlank="1" showInputMessage="1" showErrorMessage="1" error="The Maximum Broadband Benefit is up to $75_x000a__x000a_" sqref="J17:J20 J33:J34" xr:uid="{E9121A9D-ECB0-4FC0-88C2-D2D7DAB2D388}">
      <formula1>75</formula1>
    </dataValidation>
    <dataValidation type="list" showDropDown="1" showInputMessage="1" showErrorMessage="1" prompt="Do not change the Line Numbers" sqref="A26" xr:uid="{8052754F-950D-4DAA-A0B8-E13A696555C0}">
      <formula1>"2.2i"</formula1>
    </dataValidation>
    <dataValidation type="list" showDropDown="1" showInputMessage="1" showErrorMessage="1" error="Do not change Funding Type" sqref="G10:G11 G33:G34 G19:G20 G26:G27" xr:uid="{CB656617-2B60-4333-AE46-11DC797D914C}">
      <formula1>"C"</formula1>
    </dataValidation>
    <dataValidation type="list" showDropDown="1" showInputMessage="1" showErrorMessage="1" error="Do not change Funding Type" sqref="G17:G18 G8:G9" xr:uid="{A2D1BDF6-0E5D-41D7-B341-E2CA53D61BF5}">
      <formula1>"F"</formula1>
    </dataValidation>
    <dataValidation type="list" showDropDown="1" showInputMessage="1" showErrorMessage="1" prompt="Do not change the Line Numbers" sqref="A34" xr:uid="{E8AB4167-2429-42E2-99BA-B07369A1EE44}">
      <formula1>"2.3j"</formula1>
    </dataValidation>
    <dataValidation type="list" allowBlank="1" showInputMessage="1" showErrorMessage="1" error="Please choose from the drop down list." sqref="F26:F27 F17:F20 F8:F11" xr:uid="{304BD1EA-C434-4742-8EE9-71BDB4F51513}">
      <formula1>"Voice, Bundled Voice, Bundled Broadband, Bundled Voice and Broadband"</formula1>
    </dataValidation>
    <dataValidation type="list" allowBlank="1" showInputMessage="1" showErrorMessage="1" sqref="F33:F34" xr:uid="{FDA73C5D-80F5-4B99-9DA7-53373E75C6A8}">
      <formula1>"Voice, Bundled Voice, Bundled Broadband, Bundled Voice and Broadband"</formula1>
    </dataValidation>
    <dataValidation type="decimal" allowBlank="1" showInputMessage="1" showErrorMessage="1" errorTitle="Funding Type C - State Makeup" error="Funding Type C receives a maximum of $34.25 if the service meets federal broadband standards. " sqref="K33:K34 K19:K20" xr:uid="{2085E817-4E0A-4231-BD2C-673C668C22B5}">
      <formula1>0</formula1>
      <formula2>34.25</formula2>
    </dataValidation>
    <dataValidation type="decimal" allowBlank="1" showInputMessage="1" showErrorMessage="1" errorTitle="Funding Type C - State Makeup" error="Funding Type C receives a maximum of $9.25 if the service meets federal broadband standards. " sqref="K26:K27" xr:uid="{3022363C-27C8-4593-8E19-C48D6E753090}">
      <formula1>0</formula1>
      <formula2>9.25</formula2>
    </dataValidation>
    <dataValidation type="decimal" operator="equal" allowBlank="1" showInputMessage="1" showErrorMessage="1" errorTitle="Funding Type C" error="Funding Type C does not receive federal support." sqref="I10:I11 I33:I34 I19:I20 I26:I27" xr:uid="{4E822586-37C6-43EB-974D-6624C17DE8F6}">
      <formula1>0</formula1>
    </dataValidation>
    <dataValidation type="decimal" operator="equal" allowBlank="1" showInputMessage="1" showErrorMessage="1" errorTitle="State Makeup for Federal Support" error="Funding Type F does not receive State Makeup subsidies." sqref="K17:K18 K8:K9" xr:uid="{B15A6578-31E6-4A8B-B28B-95953A40CA46}">
      <formula1>0</formula1>
    </dataValidation>
    <dataValidation type="list" showDropDown="1" showInputMessage="1" showErrorMessage="1" prompt="Do not change the Line Numbers" sqref="A9" xr:uid="{49C93583-5270-4941-8B8F-713405B2039A}">
      <formula1>"1j"</formula1>
    </dataValidation>
    <dataValidation type="list" showDropDown="1" showInputMessage="1" showErrorMessage="1" prompt="Do not change the Line Numbers" sqref="A17" xr:uid="{883A37E5-B6E0-4D1F-ACD7-5EDABC63152E}">
      <formula1>"1.1i"</formula1>
    </dataValidation>
    <dataValidation type="decimal" allowBlank="1" showInputMessage="1" showErrorMessage="1" errorTitle="Federal Subsidy" error="The maximum federal subsidy for meeting broadband standards is $9.25." sqref="I8:I9" xr:uid="{D074C6B1-DC72-470D-AAAD-E1BD21EC0387}">
      <formula1>0</formula1>
      <formula2>9.25</formula2>
    </dataValidation>
    <dataValidation type="decimal" allowBlank="1" showInputMessage="1" showErrorMessage="1" errorTitle="Federal Subsidy" error="The maximum federal subsidy for meeting broadband standards is $34.25." sqref="I17:I18" xr:uid="{87D06755-D5C6-4E3A-9AFB-27733DB9263A}">
      <formula1>0</formula1>
      <formula2>34.25</formula2>
    </dataValidation>
    <dataValidation type="list" showDropDown="1" showInputMessage="1" showErrorMessage="1" prompt="Do not change the Line Numbers" sqref="A20" xr:uid="{C68D2B4D-9EFA-4010-99D0-FC552AB07853}">
      <formula1>"2.1j"</formula1>
    </dataValidation>
    <dataValidation type="decimal" allowBlank="1" showInputMessage="1" showErrorMessage="1" errorTitle="Funding Type C - State Makeup" error="Funding Type C receives a maximum of $9.25 if the service meets federal broadband standards. " sqref="K10:K11" xr:uid="{B3E1C890-0A90-49D4-9B26-54BC28D8075C}">
      <formula1>-9.25</formula1>
      <formula2>9.25</formula2>
    </dataValidation>
    <dataValidation type="decimal" operator="lessThanOrEqual" allowBlank="1" showInputMessage="1" showErrorMessage="1" error="The Maximum Broadband Benefit is up to $30_x000a_" sqref="J26:J27 J8:J11" xr:uid="{F94A8A0C-98CD-4CE0-B600-16910E1CD7C1}">
      <formula1>30</formula1>
    </dataValidation>
    <dataValidation type="list" showDropDown="1" showInputMessage="1" showErrorMessage="1" prompt="Do not change the Line Numbers" sqref="A8" xr:uid="{5B927C98-B216-4640-9F1D-EC3FA41E9995}">
      <formula1>"1i"</formula1>
    </dataValidation>
    <dataValidation type="list" showDropDown="1" showInputMessage="1" showErrorMessage="1" errorTitle="ACP" error="Claim Form Line # 2i corresponds to ACP" sqref="C10" xr:uid="{AB95B766-0EE8-47C0-851F-48E38535C8D9}">
      <formula1>"ACP Pilot (Full)"</formula1>
    </dataValidation>
    <dataValidation type="list" showDropDown="1" showInputMessage="1" showErrorMessage="1" errorTitle="ACP" error="Claim Form Line # 2j corresponds to ACP" sqref="C11" xr:uid="{8832CCFE-2817-4BF9-9572-BF970ACF6A98}">
      <formula1>"ACP Pilot (Partial)"</formula1>
    </dataValidation>
    <dataValidation type="list" showDropDown="1" showInputMessage="1" showErrorMessage="1" errorTitle="EBB" error="Claim Form Line # 1i corresponds to ACP" sqref="C8" xr:uid="{9CE1FA5A-BB33-4F21-B3FC-F5D5B82134A0}">
      <formula1>"ACP Pilot (Full)"</formula1>
    </dataValidation>
    <dataValidation type="list" showDropDown="1" showInputMessage="1" showErrorMessage="1" errorTitle="ACP" error="Claim Form Line # 1j corresponds to ACP" sqref="C9" xr:uid="{E50403EE-07DD-436F-A60C-036A9B567597}">
      <formula1>"ACP Pilot (Partial)"</formula1>
    </dataValidation>
    <dataValidation type="list" showDropDown="1" showInputMessage="1" showErrorMessage="1" errorTitle="ACP" error="Claim Form Line # 2.1j corresponds to ACP" sqref="C20" xr:uid="{EB381238-556F-454F-BBAE-C55120352047}">
      <formula1>"ACP Pilot (Partial)"</formula1>
    </dataValidation>
    <dataValidation type="list" showDropDown="1" showInputMessage="1" showErrorMessage="1" errorTitle="ACP" error="Claim Form Line # 2.1i corresponds to ACP" sqref="C19" xr:uid="{6A406BD9-81FA-45D3-BC9C-48A8C4905823}">
      <formula1>"ACP Pilot (Full)"</formula1>
    </dataValidation>
    <dataValidation type="list" showDropDown="1" showInputMessage="1" showErrorMessage="1" errorTitle="ACP" error="Claim Form Line # 1.1j corresponds to ACP" sqref="C18" xr:uid="{A7F69103-68FA-4B92-9160-8E50D207BFD3}">
      <formula1>"ACP Pilot (Partial)"</formula1>
    </dataValidation>
    <dataValidation type="list" showDropDown="1" showInputMessage="1" showErrorMessage="1" errorTitle="ACP" error="Claim Form Line # 1.1i corresponds to ACP" sqref="C17" xr:uid="{CACBEA96-5F28-4EC0-86E2-FF5187C5AA77}">
      <formula1>"ACP Pilot (Full)"</formula1>
    </dataValidation>
    <dataValidation type="list" showDropDown="1" showInputMessage="1" showErrorMessage="1" errorTitle="ACP" error="Claim Form Line # 2.2j corresponds to ACP" sqref="C27" xr:uid="{E98CFFAD-C652-47A6-8EFA-DA0BE0642821}">
      <formula1>"ACP Pilot (Partial)"</formula1>
    </dataValidation>
    <dataValidation type="list" showDropDown="1" showInputMessage="1" showErrorMessage="1" errorTitle="ACP" error="Claim Form Line # 2.2i corresponds to ACP" sqref="C26" xr:uid="{799765A4-039E-413F-8734-6DEEF9B78199}">
      <formula1>"ACP Pilot (Full)"</formula1>
    </dataValidation>
    <dataValidation type="list" showDropDown="1" showInputMessage="1" showErrorMessage="1" errorTitle="ACP" error="Claim Form Line # 2.3j corresponds to ACP" sqref="C34" xr:uid="{3865BB16-AA95-4BB2-9876-2F9EC307DD20}">
      <formula1>"ACP Pilot (Partial)"</formula1>
    </dataValidation>
    <dataValidation type="list" showDropDown="1" showInputMessage="1" showErrorMessage="1" errorTitle="ACP" error="Claim Form Line # 2.3i corresponds to ACP" sqref="C33" xr:uid="{C793DF7D-DA73-46C9-BD9F-FF8B85F4A20D}">
      <formula1>"ACP Pilot (Full)"</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workbookViewId="0">
      <selection activeCell="A2" sqref="A2"/>
    </sheetView>
  </sheetViews>
  <sheetFormatPr defaultColWidth="9.140625" defaultRowHeight="12.75" x14ac:dyDescent="0.2"/>
  <cols>
    <col min="1" max="1" width="9.85546875" style="171" customWidth="1"/>
    <col min="2" max="2" width="17.5703125" style="171" bestFit="1" customWidth="1"/>
    <col min="3" max="3" width="22.140625" style="171" customWidth="1"/>
    <col min="4" max="4" width="22.140625" style="172" customWidth="1"/>
    <col min="5" max="5" width="22.140625" style="172" bestFit="1" customWidth="1"/>
    <col min="6" max="7" width="21" style="172" customWidth="1"/>
    <col min="8" max="8" width="16.5703125" style="173" customWidth="1"/>
    <col min="9" max="9" width="18" style="174" customWidth="1"/>
    <col min="10" max="10" width="21.7109375" style="221" customWidth="1"/>
    <col min="11" max="16384" width="9.140625" style="172"/>
  </cols>
  <sheetData>
    <row r="1" spans="1:10" x14ac:dyDescent="0.2">
      <c r="A1" s="170" t="str">
        <f>'Weighted Avg'!A1</f>
        <v>California LifeLine Report and Claim Form For Wireless - ACP Pilot</v>
      </c>
    </row>
    <row r="2" spans="1:10" x14ac:dyDescent="0.2">
      <c r="A2" s="154" t="str">
        <f>'ACP Pilot'!A2</f>
        <v>CPCN  _####________</v>
      </c>
      <c r="B2" s="154" t="str">
        <f>'ACP Pilot'!B2</f>
        <v>For Period of ___August 2023___________</v>
      </c>
    </row>
    <row r="3" spans="1:10" ht="27.75" customHeight="1" x14ac:dyDescent="0.25">
      <c r="A3" s="176" t="s">
        <v>319</v>
      </c>
      <c r="D3" s="171"/>
      <c r="H3" s="177"/>
      <c r="I3" s="178"/>
    </row>
    <row r="4" spans="1:10" x14ac:dyDescent="0.2">
      <c r="A4" s="179"/>
      <c r="D4" s="171"/>
      <c r="H4" s="177"/>
      <c r="I4" s="178"/>
    </row>
    <row r="5" spans="1:10" ht="13.5" thickBot="1" x14ac:dyDescent="0.25"/>
    <row r="6" spans="1:10" s="182" customFormat="1" ht="39" thickBot="1" x14ac:dyDescent="0.25">
      <c r="A6" s="180" t="s">
        <v>103</v>
      </c>
      <c r="B6" s="180" t="s">
        <v>110</v>
      </c>
      <c r="C6" s="180" t="s">
        <v>161</v>
      </c>
      <c r="D6" s="180" t="s">
        <v>162</v>
      </c>
      <c r="E6" s="180" t="s">
        <v>75</v>
      </c>
      <c r="F6" s="180" t="s">
        <v>76</v>
      </c>
      <c r="G6" s="180" t="s">
        <v>111</v>
      </c>
      <c r="H6" s="181" t="s">
        <v>112</v>
      </c>
      <c r="I6" s="180" t="s">
        <v>113</v>
      </c>
      <c r="J6" s="181" t="s">
        <v>114</v>
      </c>
    </row>
    <row r="7" spans="1:10" s="182" customFormat="1" ht="13.5" thickBot="1" x14ac:dyDescent="0.25">
      <c r="A7" s="299" t="s">
        <v>163</v>
      </c>
      <c r="B7" s="300"/>
      <c r="C7" s="300"/>
      <c r="D7" s="300"/>
      <c r="E7" s="300"/>
      <c r="F7" s="300"/>
      <c r="G7" s="300"/>
      <c r="H7" s="300"/>
      <c r="I7" s="300"/>
      <c r="J7" s="301"/>
    </row>
    <row r="8" spans="1:10" ht="13.5" thickBot="1" x14ac:dyDescent="0.25">
      <c r="A8" s="190" t="s">
        <v>304</v>
      </c>
      <c r="B8" s="183" t="s">
        <v>305</v>
      </c>
      <c r="C8" s="184" t="s">
        <v>306</v>
      </c>
      <c r="D8" s="184"/>
      <c r="E8" s="251"/>
      <c r="F8" s="185" t="s">
        <v>81</v>
      </c>
      <c r="G8" s="186" t="s">
        <v>82</v>
      </c>
      <c r="H8" s="187">
        <f>VLOOKUP(A8,'ACP Pilot'!$A$8:$O$35,15, FALSE)</f>
        <v>17.899999999999999</v>
      </c>
      <c r="I8" s="188">
        <v>100</v>
      </c>
      <c r="J8" s="189">
        <f>H8*I8</f>
        <v>1789.9999999999998</v>
      </c>
    </row>
    <row r="9" spans="1:10" ht="13.5" thickTop="1" x14ac:dyDescent="0.2">
      <c r="A9" s="293" t="s">
        <v>164</v>
      </c>
      <c r="B9" s="294"/>
      <c r="C9" s="294"/>
      <c r="D9" s="294"/>
      <c r="E9" s="294"/>
      <c r="F9" s="294"/>
      <c r="G9" s="294"/>
      <c r="H9" s="294"/>
      <c r="I9" s="295"/>
      <c r="J9" s="275">
        <f>ROUND(J8,2)</f>
        <v>1790</v>
      </c>
    </row>
    <row r="10" spans="1:10" ht="13.5" thickBot="1" x14ac:dyDescent="0.25">
      <c r="A10" s="193"/>
      <c r="B10" s="194"/>
      <c r="C10" s="194"/>
      <c r="D10" s="195"/>
      <c r="E10" s="195"/>
      <c r="F10" s="195"/>
      <c r="G10" s="195"/>
      <c r="H10" s="195"/>
      <c r="I10" s="191"/>
      <c r="J10" s="192"/>
    </row>
    <row r="11" spans="1:10" ht="13.5" thickBot="1" x14ac:dyDescent="0.25">
      <c r="A11" s="190" t="s">
        <v>307</v>
      </c>
      <c r="B11" s="183" t="s">
        <v>308</v>
      </c>
      <c r="C11" s="184" t="s">
        <v>306</v>
      </c>
      <c r="D11" s="184"/>
      <c r="E11" s="251"/>
      <c r="F11" s="185" t="s">
        <v>81</v>
      </c>
      <c r="G11" s="186" t="s">
        <v>82</v>
      </c>
      <c r="H11" s="187">
        <f>VLOOKUP(A11,'ACP Pilot'!$A$8:$O$35,15, FALSE)</f>
        <v>10.63</v>
      </c>
      <c r="I11" s="188"/>
      <c r="J11" s="189">
        <f>H11*I11</f>
        <v>0</v>
      </c>
    </row>
    <row r="12" spans="1:10" ht="13.5" thickTop="1" x14ac:dyDescent="0.2">
      <c r="A12" s="293" t="s">
        <v>164</v>
      </c>
      <c r="B12" s="294"/>
      <c r="C12" s="294"/>
      <c r="D12" s="294"/>
      <c r="E12" s="294"/>
      <c r="F12" s="294"/>
      <c r="G12" s="294"/>
      <c r="H12" s="294"/>
      <c r="I12" s="295"/>
      <c r="J12" s="275">
        <f>ROUND(J11,2)</f>
        <v>0</v>
      </c>
    </row>
    <row r="13" spans="1:10" x14ac:dyDescent="0.2">
      <c r="A13" s="252"/>
      <c r="B13" s="196"/>
      <c r="C13" s="196"/>
      <c r="D13" s="197"/>
      <c r="E13" s="197"/>
      <c r="F13" s="197"/>
      <c r="G13" s="197"/>
      <c r="H13" s="197"/>
      <c r="I13" s="253"/>
      <c r="J13" s="254"/>
    </row>
    <row r="14" spans="1:10" ht="13.5" thickBot="1" x14ac:dyDescent="0.25">
      <c r="A14" s="296" t="s">
        <v>84</v>
      </c>
      <c r="B14" s="297"/>
      <c r="C14" s="297"/>
      <c r="D14" s="297"/>
      <c r="E14" s="297"/>
      <c r="F14" s="297"/>
      <c r="G14" s="297"/>
      <c r="H14" s="297"/>
      <c r="I14" s="298"/>
      <c r="J14" s="255">
        <f>ROUND(SUM(J9,J12),2)</f>
        <v>1790</v>
      </c>
    </row>
    <row r="15" spans="1:10" x14ac:dyDescent="0.2">
      <c r="A15" s="196"/>
      <c r="B15" s="196"/>
      <c r="C15" s="196"/>
      <c r="D15" s="197"/>
      <c r="E15" s="197"/>
      <c r="F15" s="197"/>
      <c r="G15" s="197"/>
      <c r="H15" s="197"/>
      <c r="I15" s="197"/>
      <c r="J15" s="198"/>
    </row>
    <row r="16" spans="1:10" ht="13.5" thickBot="1" x14ac:dyDescent="0.25">
      <c r="A16" s="196"/>
      <c r="B16" s="196"/>
      <c r="C16" s="196"/>
      <c r="D16" s="197"/>
      <c r="E16" s="197"/>
      <c r="F16" s="197"/>
      <c r="G16" s="197"/>
      <c r="H16" s="197"/>
      <c r="I16" s="197"/>
      <c r="J16" s="198"/>
    </row>
    <row r="17" spans="1:10" ht="13.5" thickBot="1" x14ac:dyDescent="0.25">
      <c r="A17" s="302" t="s">
        <v>165</v>
      </c>
      <c r="B17" s="303"/>
      <c r="C17" s="303"/>
      <c r="D17" s="303"/>
      <c r="E17" s="303"/>
      <c r="F17" s="303"/>
      <c r="G17" s="303"/>
      <c r="H17" s="303"/>
      <c r="I17" s="303"/>
      <c r="J17" s="304"/>
    </row>
    <row r="18" spans="1:10" ht="13.5" thickBot="1" x14ac:dyDescent="0.25">
      <c r="A18" s="190" t="s">
        <v>311</v>
      </c>
      <c r="B18" s="183" t="s">
        <v>305</v>
      </c>
      <c r="C18" s="184" t="s">
        <v>306</v>
      </c>
      <c r="D18" s="184"/>
      <c r="E18" s="251"/>
      <c r="F18" s="185" t="s">
        <v>81</v>
      </c>
      <c r="G18" s="186" t="s">
        <v>83</v>
      </c>
      <c r="H18" s="187">
        <f>VLOOKUP(A18,'ACP Pilot'!$A$8:$O$35,15, FALSE)</f>
        <v>17.899999999999999</v>
      </c>
      <c r="I18" s="188"/>
      <c r="J18" s="202">
        <f>H18*I18</f>
        <v>0</v>
      </c>
    </row>
    <row r="19" spans="1:10" ht="13.5" thickTop="1" x14ac:dyDescent="0.2">
      <c r="A19" s="293" t="s">
        <v>164</v>
      </c>
      <c r="B19" s="294"/>
      <c r="C19" s="294"/>
      <c r="D19" s="294"/>
      <c r="E19" s="294"/>
      <c r="F19" s="294"/>
      <c r="G19" s="294"/>
      <c r="H19" s="294"/>
      <c r="I19" s="295"/>
      <c r="J19" s="275">
        <f>ROUND(J18,2)</f>
        <v>0</v>
      </c>
    </row>
    <row r="20" spans="1:10" ht="13.5" thickBot="1" x14ac:dyDescent="0.25">
      <c r="A20" s="191"/>
      <c r="B20" s="191"/>
      <c r="C20" s="191"/>
      <c r="D20" s="191"/>
      <c r="E20" s="191"/>
      <c r="F20" s="191"/>
      <c r="G20" s="191"/>
      <c r="H20" s="191"/>
      <c r="I20" s="191"/>
      <c r="J20" s="201"/>
    </row>
    <row r="21" spans="1:10" ht="13.5" thickBot="1" x14ac:dyDescent="0.25">
      <c r="A21" s="190" t="s">
        <v>312</v>
      </c>
      <c r="B21" s="183" t="s">
        <v>308</v>
      </c>
      <c r="C21" s="184" t="s">
        <v>306</v>
      </c>
      <c r="D21" s="184"/>
      <c r="E21" s="251"/>
      <c r="F21" s="185" t="s">
        <v>81</v>
      </c>
      <c r="G21" s="199" t="s">
        <v>83</v>
      </c>
      <c r="H21" s="187">
        <f>VLOOKUP(A21,'ACP Pilot'!$A$8:$O$35,15, FALSE)</f>
        <v>10.63</v>
      </c>
      <c r="I21" s="188"/>
      <c r="J21" s="202">
        <f>H21*I21</f>
        <v>0</v>
      </c>
    </row>
    <row r="22" spans="1:10" ht="13.5" thickTop="1" x14ac:dyDescent="0.2">
      <c r="A22" s="293" t="s">
        <v>164</v>
      </c>
      <c r="B22" s="294"/>
      <c r="C22" s="294"/>
      <c r="D22" s="294"/>
      <c r="E22" s="294"/>
      <c r="F22" s="294"/>
      <c r="G22" s="294"/>
      <c r="H22" s="294"/>
      <c r="I22" s="295"/>
      <c r="J22" s="275">
        <f>ROUND(J21,2)</f>
        <v>0</v>
      </c>
    </row>
    <row r="23" spans="1:10" x14ac:dyDescent="0.2">
      <c r="A23" s="256"/>
      <c r="B23" s="197"/>
      <c r="C23" s="197"/>
      <c r="D23" s="197"/>
      <c r="E23" s="197"/>
      <c r="F23" s="197"/>
      <c r="G23" s="197"/>
      <c r="H23" s="197"/>
      <c r="I23" s="197"/>
      <c r="J23" s="257"/>
    </row>
    <row r="24" spans="1:10" ht="13.5" thickBot="1" x14ac:dyDescent="0.25">
      <c r="A24" s="296" t="s">
        <v>84</v>
      </c>
      <c r="B24" s="297"/>
      <c r="C24" s="297"/>
      <c r="D24" s="297"/>
      <c r="E24" s="297"/>
      <c r="F24" s="297"/>
      <c r="G24" s="297"/>
      <c r="H24" s="297"/>
      <c r="I24" s="298"/>
      <c r="J24" s="258">
        <f>ROUND(SUM(J19,J22),2)</f>
        <v>0</v>
      </c>
    </row>
    <row r="25" spans="1:10" x14ac:dyDescent="0.2">
      <c r="A25" s="196"/>
      <c r="B25" s="196"/>
      <c r="C25" s="196"/>
      <c r="D25" s="197"/>
      <c r="E25" s="197"/>
      <c r="F25" s="197"/>
      <c r="G25" s="197"/>
      <c r="H25" s="197"/>
      <c r="I25" s="197"/>
      <c r="J25" s="204"/>
    </row>
    <row r="26" spans="1:10" ht="13.5" thickBot="1" x14ac:dyDescent="0.25">
      <c r="A26" s="196"/>
      <c r="B26" s="196"/>
      <c r="C26" s="196"/>
      <c r="D26" s="197"/>
      <c r="E26" s="197"/>
      <c r="F26" s="197"/>
      <c r="G26" s="197"/>
      <c r="H26" s="197"/>
      <c r="I26" s="197"/>
      <c r="J26" s="198"/>
    </row>
    <row r="27" spans="1:10" ht="13.5" thickBot="1" x14ac:dyDescent="0.25">
      <c r="A27" s="305" t="s">
        <v>166</v>
      </c>
      <c r="B27" s="306"/>
      <c r="C27" s="306"/>
      <c r="D27" s="306"/>
      <c r="E27" s="306"/>
      <c r="F27" s="306"/>
      <c r="G27" s="306"/>
      <c r="H27" s="306"/>
      <c r="I27" s="306"/>
      <c r="J27" s="307"/>
    </row>
    <row r="28" spans="1:10" ht="13.5" thickBot="1" x14ac:dyDescent="0.25">
      <c r="A28" s="212" t="s">
        <v>309</v>
      </c>
      <c r="B28" s="183" t="s">
        <v>305</v>
      </c>
      <c r="C28" s="184" t="s">
        <v>306</v>
      </c>
      <c r="D28" s="184"/>
      <c r="E28" s="260"/>
      <c r="F28" s="185" t="s">
        <v>80</v>
      </c>
      <c r="G28" s="213" t="s">
        <v>82</v>
      </c>
      <c r="H28" s="187">
        <f>VLOOKUP(A28,'ACP Pilot'!$A$8:$O$35,15, FALSE)</f>
        <v>0</v>
      </c>
      <c r="I28" s="214"/>
      <c r="J28" s="189">
        <f>H28*I28</f>
        <v>0</v>
      </c>
    </row>
    <row r="29" spans="1:10" ht="13.5" thickTop="1" x14ac:dyDescent="0.2">
      <c r="A29" s="293" t="s">
        <v>164</v>
      </c>
      <c r="B29" s="294"/>
      <c r="C29" s="294"/>
      <c r="D29" s="294"/>
      <c r="E29" s="294"/>
      <c r="F29" s="294"/>
      <c r="G29" s="294"/>
      <c r="H29" s="294"/>
      <c r="I29" s="295"/>
      <c r="J29" s="275">
        <f>ROUND(J28,2)</f>
        <v>0</v>
      </c>
    </row>
    <row r="30" spans="1:10" ht="13.5" thickBot="1" x14ac:dyDescent="0.25">
      <c r="A30" s="194"/>
      <c r="B30" s="194"/>
      <c r="C30" s="194"/>
      <c r="D30" s="206"/>
      <c r="E30" s="205"/>
      <c r="F30" s="207"/>
      <c r="G30" s="208"/>
      <c r="H30" s="209"/>
      <c r="I30" s="210"/>
      <c r="J30" s="211"/>
    </row>
    <row r="31" spans="1:10" ht="13.5" thickBot="1" x14ac:dyDescent="0.25">
      <c r="A31" s="212" t="s">
        <v>310</v>
      </c>
      <c r="B31" s="183" t="s">
        <v>308</v>
      </c>
      <c r="C31" s="184" t="s">
        <v>306</v>
      </c>
      <c r="D31" s="184"/>
      <c r="E31" s="260"/>
      <c r="F31" s="185" t="s">
        <v>80</v>
      </c>
      <c r="G31" s="213" t="s">
        <v>82</v>
      </c>
      <c r="H31" s="187">
        <f>VLOOKUP(A31,'ACP Pilot'!$A$8:$O$35,15, FALSE)</f>
        <v>49.88</v>
      </c>
      <c r="I31" s="214">
        <v>50</v>
      </c>
      <c r="J31" s="189">
        <f>H31*I31</f>
        <v>2494</v>
      </c>
    </row>
    <row r="32" spans="1:10" ht="13.5" thickTop="1" x14ac:dyDescent="0.2">
      <c r="A32" s="293" t="s">
        <v>164</v>
      </c>
      <c r="B32" s="294"/>
      <c r="C32" s="294"/>
      <c r="D32" s="294"/>
      <c r="E32" s="294"/>
      <c r="F32" s="294"/>
      <c r="G32" s="294"/>
      <c r="H32" s="294"/>
      <c r="I32" s="295"/>
      <c r="J32" s="275">
        <f>ROUND(J31,2)</f>
        <v>2494</v>
      </c>
    </row>
    <row r="33" spans="1:11" x14ac:dyDescent="0.2">
      <c r="A33" s="196"/>
      <c r="B33" s="196"/>
      <c r="C33" s="196"/>
      <c r="D33" s="142"/>
      <c r="E33" s="205"/>
      <c r="F33" s="208"/>
      <c r="G33" s="208"/>
      <c r="H33" s="175"/>
      <c r="I33" s="215"/>
      <c r="J33" s="261"/>
      <c r="K33" s="203"/>
    </row>
    <row r="34" spans="1:11" ht="13.5" thickBot="1" x14ac:dyDescent="0.25">
      <c r="A34" s="296" t="s">
        <v>84</v>
      </c>
      <c r="B34" s="297"/>
      <c r="C34" s="297"/>
      <c r="D34" s="297"/>
      <c r="E34" s="297"/>
      <c r="F34" s="297"/>
      <c r="G34" s="297"/>
      <c r="H34" s="297"/>
      <c r="I34" s="298"/>
      <c r="J34" s="262">
        <f>ROUND(SUM(J29,J32),2)</f>
        <v>2494</v>
      </c>
    </row>
    <row r="35" spans="1:11" x14ac:dyDescent="0.2">
      <c r="A35" s="196"/>
      <c r="B35" s="196"/>
      <c r="C35" s="196"/>
      <c r="D35" s="197"/>
      <c r="E35" s="197"/>
      <c r="F35" s="197"/>
      <c r="G35" s="197"/>
      <c r="H35" s="197"/>
      <c r="I35" s="197"/>
      <c r="J35" s="198"/>
    </row>
    <row r="36" spans="1:11" ht="13.5" thickBot="1" x14ac:dyDescent="0.25">
      <c r="A36" s="196"/>
      <c r="B36" s="196"/>
      <c r="C36" s="196"/>
      <c r="D36" s="197"/>
      <c r="E36" s="197"/>
      <c r="F36" s="197"/>
      <c r="G36" s="197"/>
      <c r="H36" s="197"/>
      <c r="I36" s="197"/>
      <c r="J36" s="198"/>
    </row>
    <row r="37" spans="1:11" ht="13.5" thickBot="1" x14ac:dyDescent="0.25">
      <c r="A37" s="308" t="s">
        <v>167</v>
      </c>
      <c r="B37" s="309"/>
      <c r="C37" s="309"/>
      <c r="D37" s="309"/>
      <c r="E37" s="309"/>
      <c r="F37" s="309"/>
      <c r="G37" s="309"/>
      <c r="H37" s="309"/>
      <c r="I37" s="309"/>
      <c r="J37" s="310"/>
    </row>
    <row r="38" spans="1:11" ht="13.5" thickBot="1" x14ac:dyDescent="0.25">
      <c r="A38" s="212" t="s">
        <v>313</v>
      </c>
      <c r="B38" s="183" t="s">
        <v>305</v>
      </c>
      <c r="C38" s="184" t="s">
        <v>306</v>
      </c>
      <c r="D38" s="184"/>
      <c r="E38" s="251"/>
      <c r="F38" s="185" t="s">
        <v>80</v>
      </c>
      <c r="G38" s="200" t="s">
        <v>83</v>
      </c>
      <c r="H38" s="187">
        <f>VLOOKUP(A38,'ACP Pilot'!$A$8:$O$35,15, FALSE)</f>
        <v>127.15</v>
      </c>
      <c r="I38" s="188"/>
      <c r="J38" s="189">
        <f>H38*I38</f>
        <v>0</v>
      </c>
    </row>
    <row r="39" spans="1:11" ht="13.5" thickTop="1" x14ac:dyDescent="0.2">
      <c r="A39" s="293" t="s">
        <v>164</v>
      </c>
      <c r="B39" s="294"/>
      <c r="C39" s="294"/>
      <c r="D39" s="294"/>
      <c r="E39" s="294"/>
      <c r="F39" s="294"/>
      <c r="G39" s="294"/>
      <c r="H39" s="294"/>
      <c r="I39" s="295"/>
      <c r="J39" s="275">
        <f>ROUND(J38,2)</f>
        <v>0</v>
      </c>
    </row>
    <row r="40" spans="1:11" ht="13.5" thickBot="1" x14ac:dyDescent="0.25">
      <c r="A40" s="194"/>
      <c r="B40" s="194"/>
      <c r="C40" s="194"/>
      <c r="D40" s="195"/>
      <c r="E40" s="191"/>
      <c r="F40" s="191"/>
      <c r="G40" s="191"/>
      <c r="H40" s="191"/>
      <c r="I40" s="191"/>
      <c r="J40" s="192"/>
    </row>
    <row r="41" spans="1:11" ht="13.5" thickBot="1" x14ac:dyDescent="0.25">
      <c r="A41" s="212" t="s">
        <v>314</v>
      </c>
      <c r="B41" s="183" t="s">
        <v>308</v>
      </c>
      <c r="C41" s="184" t="s">
        <v>306</v>
      </c>
      <c r="D41" s="184"/>
      <c r="E41" s="251"/>
      <c r="F41" s="185" t="s">
        <v>80</v>
      </c>
      <c r="G41" s="200" t="s">
        <v>83</v>
      </c>
      <c r="H41" s="187">
        <f>VLOOKUP(A41,'ACP Pilot'!$A$8:$O$35,15, FALSE)</f>
        <v>119.88</v>
      </c>
      <c r="I41" s="188"/>
      <c r="J41" s="189">
        <f>H41*I41</f>
        <v>0</v>
      </c>
    </row>
    <row r="42" spans="1:11" ht="13.5" thickTop="1" x14ac:dyDescent="0.2">
      <c r="A42" s="293" t="s">
        <v>164</v>
      </c>
      <c r="B42" s="294"/>
      <c r="C42" s="294"/>
      <c r="D42" s="294"/>
      <c r="E42" s="294"/>
      <c r="F42" s="294"/>
      <c r="G42" s="294"/>
      <c r="H42" s="294"/>
      <c r="I42" s="295"/>
      <c r="J42" s="275">
        <f>ROUND(J41,2)</f>
        <v>0</v>
      </c>
    </row>
    <row r="43" spans="1:11" x14ac:dyDescent="0.2">
      <c r="A43" s="196"/>
      <c r="B43" s="196"/>
      <c r="C43" s="196"/>
      <c r="D43" s="197"/>
      <c r="E43" s="197"/>
      <c r="F43" s="197"/>
      <c r="G43" s="197"/>
      <c r="H43" s="197"/>
      <c r="I43" s="197"/>
      <c r="J43" s="254"/>
    </row>
    <row r="44" spans="1:11" ht="13.5" thickBot="1" x14ac:dyDescent="0.25">
      <c r="A44" s="296" t="s">
        <v>84</v>
      </c>
      <c r="B44" s="297"/>
      <c r="C44" s="297"/>
      <c r="D44" s="297"/>
      <c r="E44" s="297"/>
      <c r="F44" s="297"/>
      <c r="G44" s="297"/>
      <c r="H44" s="297"/>
      <c r="I44" s="298"/>
      <c r="J44" s="262">
        <f>ROUND(SUM(J39,J42),2)</f>
        <v>0</v>
      </c>
    </row>
    <row r="45" spans="1:11" x14ac:dyDescent="0.2">
      <c r="A45" s="196"/>
      <c r="B45" s="196"/>
      <c r="C45" s="196"/>
      <c r="D45" s="197"/>
      <c r="E45" s="197"/>
      <c r="F45" s="197"/>
      <c r="G45" s="197"/>
      <c r="H45" s="197"/>
      <c r="I45" s="197"/>
      <c r="J45" s="198"/>
    </row>
    <row r="46" spans="1:11" ht="13.5" thickBot="1" x14ac:dyDescent="0.25">
      <c r="A46" s="196"/>
      <c r="B46" s="196"/>
      <c r="C46" s="196"/>
      <c r="D46" s="142"/>
      <c r="E46" s="142"/>
      <c r="F46" s="142"/>
      <c r="G46" s="142"/>
      <c r="H46" s="216"/>
      <c r="I46" s="215"/>
      <c r="J46" s="175"/>
    </row>
    <row r="47" spans="1:11" ht="13.5" thickBot="1" x14ac:dyDescent="0.25">
      <c r="A47" s="302" t="s">
        <v>168</v>
      </c>
      <c r="B47" s="303"/>
      <c r="C47" s="303"/>
      <c r="D47" s="303"/>
      <c r="E47" s="303"/>
      <c r="F47" s="303"/>
      <c r="G47" s="303"/>
      <c r="H47" s="303"/>
      <c r="I47" s="303"/>
      <c r="J47" s="304"/>
    </row>
    <row r="48" spans="1:11" ht="13.5" thickBot="1" x14ac:dyDescent="0.25">
      <c r="A48" s="212" t="s">
        <v>315</v>
      </c>
      <c r="B48" s="183" t="s">
        <v>320</v>
      </c>
      <c r="C48" s="184" t="s">
        <v>306</v>
      </c>
      <c r="D48" s="184"/>
      <c r="E48" s="251"/>
      <c r="F48" s="185" t="s">
        <v>80</v>
      </c>
      <c r="G48" s="186" t="s">
        <v>82</v>
      </c>
      <c r="H48" s="187">
        <f>VLOOKUP(A48,'ACP Pilot'!$A$8:$O$35,15, FALSE)</f>
        <v>0</v>
      </c>
      <c r="I48" s="188"/>
      <c r="J48" s="189">
        <f>H48*I48</f>
        <v>0</v>
      </c>
    </row>
    <row r="49" spans="1:19" ht="13.5" thickTop="1" x14ac:dyDescent="0.2">
      <c r="A49" s="293" t="s">
        <v>164</v>
      </c>
      <c r="B49" s="294"/>
      <c r="C49" s="294"/>
      <c r="D49" s="294"/>
      <c r="E49" s="294"/>
      <c r="F49" s="294"/>
      <c r="G49" s="294"/>
      <c r="H49" s="294"/>
      <c r="I49" s="295"/>
      <c r="J49" s="275">
        <f>ROUND(J48,2)</f>
        <v>0</v>
      </c>
    </row>
    <row r="50" spans="1:19" ht="13.5" thickBot="1" x14ac:dyDescent="0.25">
      <c r="A50" s="194"/>
      <c r="B50" s="194"/>
      <c r="C50" s="194"/>
      <c r="D50" s="195"/>
      <c r="E50" s="195"/>
      <c r="F50" s="195"/>
      <c r="G50" s="195"/>
      <c r="H50" s="195"/>
      <c r="I50" s="195"/>
      <c r="J50" s="217"/>
    </row>
    <row r="51" spans="1:19" ht="13.5" thickBot="1" x14ac:dyDescent="0.25">
      <c r="A51" s="212" t="s">
        <v>316</v>
      </c>
      <c r="B51" s="183" t="s">
        <v>321</v>
      </c>
      <c r="C51" s="184" t="s">
        <v>306</v>
      </c>
      <c r="D51" s="184"/>
      <c r="E51" s="251"/>
      <c r="F51" s="185" t="s">
        <v>80</v>
      </c>
      <c r="G51" s="186" t="s">
        <v>82</v>
      </c>
      <c r="H51" s="187">
        <f>VLOOKUP(A51,'ACP Pilot'!$A$8:$O$35,15, FALSE)</f>
        <v>0</v>
      </c>
      <c r="I51" s="188"/>
      <c r="J51" s="189">
        <f>H51*I51</f>
        <v>0</v>
      </c>
    </row>
    <row r="52" spans="1:19" ht="13.5" thickTop="1" x14ac:dyDescent="0.2">
      <c r="A52" s="293" t="s">
        <v>164</v>
      </c>
      <c r="B52" s="294"/>
      <c r="C52" s="294"/>
      <c r="D52" s="294"/>
      <c r="E52" s="294"/>
      <c r="F52" s="294"/>
      <c r="G52" s="294"/>
      <c r="H52" s="294"/>
      <c r="I52" s="295"/>
      <c r="J52" s="275">
        <f>ROUND(J51,2)</f>
        <v>0</v>
      </c>
    </row>
    <row r="53" spans="1:19" x14ac:dyDescent="0.2">
      <c r="A53" s="196"/>
      <c r="B53" s="196"/>
      <c r="C53" s="196"/>
      <c r="D53" s="197"/>
      <c r="E53" s="197"/>
      <c r="F53" s="197"/>
      <c r="G53" s="197"/>
      <c r="H53" s="197"/>
      <c r="I53" s="197"/>
      <c r="J53" s="254"/>
    </row>
    <row r="54" spans="1:19" ht="13.5" thickBot="1" x14ac:dyDescent="0.25">
      <c r="A54" s="296" t="s">
        <v>84</v>
      </c>
      <c r="B54" s="297"/>
      <c r="C54" s="297"/>
      <c r="D54" s="297"/>
      <c r="E54" s="297"/>
      <c r="F54" s="297"/>
      <c r="G54" s="297"/>
      <c r="H54" s="297"/>
      <c r="I54" s="298"/>
      <c r="J54" s="259">
        <f>ROUND(SUM(J49,J52),2)</f>
        <v>0</v>
      </c>
    </row>
    <row r="55" spans="1:19" x14ac:dyDescent="0.2">
      <c r="A55" s="218"/>
      <c r="B55" s="218"/>
      <c r="C55" s="218"/>
      <c r="D55" s="219"/>
      <c r="E55" s="219"/>
      <c r="F55" s="219"/>
      <c r="G55" s="219"/>
      <c r="H55" s="219"/>
      <c r="I55" s="219"/>
      <c r="J55" s="198"/>
    </row>
    <row r="56" spans="1:19" ht="13.5" thickBot="1" x14ac:dyDescent="0.25">
      <c r="A56" s="218"/>
      <c r="B56" s="218"/>
      <c r="C56" s="218"/>
      <c r="D56" s="219"/>
      <c r="E56" s="219"/>
      <c r="F56" s="219"/>
      <c r="G56" s="219"/>
      <c r="H56" s="219"/>
      <c r="I56" s="219"/>
      <c r="J56" s="198"/>
    </row>
    <row r="57" spans="1:19" ht="13.5" thickBot="1" x14ac:dyDescent="0.25">
      <c r="A57" s="302" t="s">
        <v>169</v>
      </c>
      <c r="B57" s="303"/>
      <c r="C57" s="303"/>
      <c r="D57" s="303"/>
      <c r="E57" s="303"/>
      <c r="F57" s="303"/>
      <c r="G57" s="303"/>
      <c r="H57" s="303"/>
      <c r="I57" s="303"/>
      <c r="J57" s="304"/>
    </row>
    <row r="58" spans="1:19" ht="13.5" thickBot="1" x14ac:dyDescent="0.25">
      <c r="A58" s="212" t="s">
        <v>317</v>
      </c>
      <c r="B58" s="183" t="s">
        <v>320</v>
      </c>
      <c r="C58" s="184" t="s">
        <v>306</v>
      </c>
      <c r="D58" s="184"/>
      <c r="E58" s="251"/>
      <c r="F58" s="185" t="s">
        <v>80</v>
      </c>
      <c r="G58" s="200" t="s">
        <v>83</v>
      </c>
      <c r="H58" s="187">
        <f>VLOOKUP(A58,'ACP Pilot'!$A$8:$O$35,15, FALSE)</f>
        <v>0</v>
      </c>
      <c r="I58" s="188"/>
      <c r="J58" s="189">
        <f>H58*I58</f>
        <v>0</v>
      </c>
    </row>
    <row r="59" spans="1:19" ht="13.5" thickTop="1" x14ac:dyDescent="0.2">
      <c r="A59" s="293" t="s">
        <v>164</v>
      </c>
      <c r="B59" s="294"/>
      <c r="C59" s="294"/>
      <c r="D59" s="294"/>
      <c r="E59" s="294"/>
      <c r="F59" s="294"/>
      <c r="G59" s="294"/>
      <c r="H59" s="294"/>
      <c r="I59" s="295"/>
      <c r="J59" s="275">
        <f>ROUND(J58,2)</f>
        <v>0</v>
      </c>
    </row>
    <row r="60" spans="1:19" ht="13.5" thickBot="1" x14ac:dyDescent="0.25">
      <c r="A60" s="194"/>
      <c r="B60" s="194"/>
      <c r="C60" s="194"/>
      <c r="D60" s="195"/>
      <c r="E60" s="195"/>
      <c r="F60" s="195"/>
      <c r="G60" s="195"/>
      <c r="H60" s="195"/>
      <c r="I60" s="195"/>
      <c r="J60" s="217"/>
    </row>
    <row r="61" spans="1:19" ht="13.5" thickBot="1" x14ac:dyDescent="0.25">
      <c r="A61" s="212" t="s">
        <v>318</v>
      </c>
      <c r="B61" s="183" t="s">
        <v>321</v>
      </c>
      <c r="C61" s="184" t="s">
        <v>306</v>
      </c>
      <c r="D61" s="184"/>
      <c r="E61" s="251"/>
      <c r="F61" s="185" t="s">
        <v>80</v>
      </c>
      <c r="G61" s="200" t="s">
        <v>83</v>
      </c>
      <c r="H61" s="187">
        <f>VLOOKUP(A61,'ACP Pilot'!$A$8:$O$35,15, FALSE)</f>
        <v>0</v>
      </c>
      <c r="I61" s="188"/>
      <c r="J61" s="189">
        <f>H61*I61</f>
        <v>0</v>
      </c>
    </row>
    <row r="62" spans="1:19" ht="13.5" thickTop="1" x14ac:dyDescent="0.2">
      <c r="A62" s="293" t="s">
        <v>164</v>
      </c>
      <c r="B62" s="294"/>
      <c r="C62" s="294"/>
      <c r="D62" s="294"/>
      <c r="E62" s="294"/>
      <c r="F62" s="294"/>
      <c r="G62" s="294"/>
      <c r="H62" s="294"/>
      <c r="I62" s="295"/>
      <c r="J62" s="275">
        <f>ROUND(J61,2)</f>
        <v>0</v>
      </c>
    </row>
    <row r="63" spans="1:19" x14ac:dyDescent="0.2">
      <c r="A63" s="196"/>
      <c r="B63" s="196"/>
      <c r="C63" s="196"/>
      <c r="D63" s="197"/>
      <c r="E63" s="197"/>
      <c r="F63" s="197"/>
      <c r="G63" s="197"/>
      <c r="H63" s="197"/>
      <c r="I63" s="197"/>
      <c r="J63" s="254"/>
      <c r="Q63" s="173"/>
      <c r="R63" s="174"/>
      <c r="S63" s="221"/>
    </row>
    <row r="64" spans="1:19" ht="13.5" thickBot="1" x14ac:dyDescent="0.25">
      <c r="A64" s="296" t="s">
        <v>84</v>
      </c>
      <c r="B64" s="297"/>
      <c r="C64" s="297"/>
      <c r="D64" s="297"/>
      <c r="E64" s="297"/>
      <c r="F64" s="297"/>
      <c r="G64" s="297"/>
      <c r="H64" s="297"/>
      <c r="I64" s="298"/>
      <c r="J64" s="259">
        <f>ROUND(SUM(J59,J62),2)</f>
        <v>0</v>
      </c>
    </row>
    <row r="65" spans="1:10" x14ac:dyDescent="0.2">
      <c r="A65" s="218"/>
      <c r="B65" s="218"/>
      <c r="C65" s="218"/>
      <c r="D65" s="219"/>
      <c r="E65" s="219"/>
      <c r="F65" s="219"/>
      <c r="G65" s="219"/>
      <c r="H65" s="219"/>
      <c r="I65" s="219"/>
      <c r="J65" s="198"/>
    </row>
    <row r="67" spans="1:10" x14ac:dyDescent="0.2">
      <c r="A67" s="220" t="s">
        <v>91</v>
      </c>
    </row>
  </sheetData>
  <sheetProtection formatCells="0" insertRows="0" deleteRows="0"/>
  <dataConsolidate/>
  <mergeCells count="24">
    <mergeCell ref="A64:I64"/>
    <mergeCell ref="A52:I52"/>
    <mergeCell ref="A54:I54"/>
    <mergeCell ref="A57:J57"/>
    <mergeCell ref="A59:I59"/>
    <mergeCell ref="A62:I62"/>
    <mergeCell ref="A27:J27"/>
    <mergeCell ref="A37:J37"/>
    <mergeCell ref="A34:I34"/>
    <mergeCell ref="A29:I29"/>
    <mergeCell ref="A49:I49"/>
    <mergeCell ref="A32:I32"/>
    <mergeCell ref="A39:I39"/>
    <mergeCell ref="A42:I42"/>
    <mergeCell ref="A47:J47"/>
    <mergeCell ref="A44:I44"/>
    <mergeCell ref="A22:I22"/>
    <mergeCell ref="A24:I24"/>
    <mergeCell ref="A7:J7"/>
    <mergeCell ref="A9:I9"/>
    <mergeCell ref="A12:I12"/>
    <mergeCell ref="A14:I14"/>
    <mergeCell ref="A17:J17"/>
    <mergeCell ref="A19:I19"/>
  </mergeCells>
  <phoneticPr fontId="12" type="noConversion"/>
  <dataValidations xWindow="168" yWindow="500" count="32">
    <dataValidation type="list" showDropDown="1" showInputMessage="1" showErrorMessage="1" error="Do not change Funding Type" sqref="F18 F21" xr:uid="{C97C81E8-156B-4494-B4F5-1427B3D06F9A}">
      <formula1>"F"</formula1>
    </dataValidation>
    <dataValidation type="list" showDropDown="1" showInputMessage="1" showErrorMessage="1" error="N for Not Tribal_x000a_" sqref="G51 G48 G28 G31" xr:uid="{DD3D5754-44ED-4507-892D-19CBA62026C6}">
      <formula1>"N"</formula1>
    </dataValidation>
    <dataValidation type="list" showDropDown="1" showInputMessage="1" showErrorMessage="1" error="Y for Tribal customers" sqref="G21 G38 G41 G61 G58" xr:uid="{C3ED6504-843B-41A8-8122-C7D7A9B4821A}">
      <formula1>"Y"</formula1>
    </dataValidation>
    <dataValidation type="list" showDropDown="1" showInputMessage="1" showErrorMessage="1" error="Do not change Funding Type" sqref="F28 F31 F38 F41 F48 F51 F58 F61" xr:uid="{2ADF98DC-8422-45DE-92D7-7873603D5E8B}">
      <formula1>"C"</formula1>
    </dataValidation>
    <dataValidation type="list" allowBlank="1" showInputMessage="1" showErrorMessage="1" error="Please choose from the drop down list." sqref="D18 D21 D28 D31 D38 D41 D48 D51 D58 D61" xr:uid="{7640155A-AC7F-4219-92A8-C3A755AEDB31}">
      <formula1>"Voice, Bundled Voice, Bundled Broadband, Bundled Voice and Broadband"</formula1>
    </dataValidation>
    <dataValidation type="list" showDropDown="1" showInputMessage="1" showErrorMessage="1" errorTitle="ACP" error="Claim Form Line # 2.3_x000a_j corresponds to ACP" sqref="C61" xr:uid="{5A9E882C-2F83-4EBE-9E58-3F734BA3E157}">
      <formula1>"ACP Pilot"</formula1>
    </dataValidation>
    <dataValidation type="list" showDropDown="1" showInputMessage="1" showErrorMessage="1" errorTitle="ACP" error="Claim Form Line # 2.3_x000a_i corresponds to ACP" sqref="C58" xr:uid="{A4444EC8-0A0D-49BF-95C4-6760F653C9E1}">
      <formula1>"ACP Pilot"</formula1>
    </dataValidation>
    <dataValidation type="list" showDropDown="1" showInputMessage="1" showErrorMessage="1" prompt="Do not change the Line Numbers" sqref="A61" xr:uid="{F3F11E8A-5D81-476B-AD6E-5FD89A3649A9}">
      <formula1>"2.3j"</formula1>
    </dataValidation>
    <dataValidation type="list" showDropDown="1" showInputMessage="1" showErrorMessage="1" prompt="Do not change the Line Numbers" sqref="A58" xr:uid="{A54FFCA0-A5AA-4641-90ED-7921C0285648}">
      <formula1>"2.3i"</formula1>
    </dataValidation>
    <dataValidation type="list" allowBlank="1" showInputMessage="1" showErrorMessage="1" prompt="Service Tier numbers only 1 - 10." sqref="B58 B61" xr:uid="{C9574F5B-4EA8-472C-9ABE-EF4D0901E0E1}">
      <formula1>"1 (TTY),2 (TTY),3 (TTY),4 (TTY),5 (TTY),6 (TTY),7 (TTY),8 (TTY),9 (TTY),10 (TTY), 0 (TTY), A (TTY),B (TTY)"</formula1>
    </dataValidation>
    <dataValidation type="list" showDropDown="1" showInputMessage="1" showErrorMessage="1" errorTitle="ACP" error="Claim Form Line # 2.2_x000a_j corresponds to ACP" sqref="C51" xr:uid="{4561061E-E8B8-4772-A459-54714BE7A106}">
      <formula1>"ACP Pilot"</formula1>
    </dataValidation>
    <dataValidation type="list" showDropDown="1" showInputMessage="1" showErrorMessage="1" errorTitle="ACP" error="Claim Form Line # 2.2_x000a_i corresponds to ACP" sqref="C48" xr:uid="{116F2AB2-2C18-43CE-8DC9-E3647D775558}">
      <formula1>"ACP Pilot"</formula1>
    </dataValidation>
    <dataValidation type="list" showDropDown="1" showInputMessage="1" showErrorMessage="1" prompt="Do not change the Line Numbers" sqref="A51" xr:uid="{C94CC39F-CCDB-405C-81F3-BD494BB5CE0F}">
      <formula1>"2.2j"</formula1>
    </dataValidation>
    <dataValidation type="list" showDropDown="1" showInputMessage="1" showErrorMessage="1" prompt="Do not change the Line Numbers" sqref="A48" xr:uid="{C1671AAD-34D2-40AD-8E3E-14C0CE3A784F}">
      <formula1>"2.2i"</formula1>
    </dataValidation>
    <dataValidation type="list" allowBlank="1" showInputMessage="1" showErrorMessage="1" prompt="Service Tier numbers only 1 - 10." sqref="B48 B51" xr:uid="{47DBB35D-4699-45D3-9128-3F77526466FC}">
      <formula1>"1 (TTY),2 (TTY),3 (TTY),4 (TTY),5 (TTY),6 (TTY),7 (TTY),8 (TTY),9 (TTY),10 (TTY),0 (TTY), A (TTY), B (TTY)"</formula1>
    </dataValidation>
    <dataValidation type="list" showDropDown="1" showInputMessage="1" showErrorMessage="1" errorTitle="ACP" error="Claim Form Line # 2.1_x000a_j corresponds to ACP" sqref="C41" xr:uid="{C48D98BF-FB9C-48ED-8D4C-77A0F86853C5}">
      <formula1>"ACP Pilot"</formula1>
    </dataValidation>
    <dataValidation type="list" showDropDown="1" showInputMessage="1" showErrorMessage="1" errorTitle="ACP" error="Claim Form Line # 2.1_x000a_i corresponds to ACP" sqref="C38" xr:uid="{327B9B17-DCDB-4ECE-89D1-16076631F818}">
      <formula1>"ACP Pilot"</formula1>
    </dataValidation>
    <dataValidation type="list" showDropDown="1" showInputMessage="1" showErrorMessage="1" prompt="Do not change the Line Numbers" sqref="A41" xr:uid="{1EABD152-B3F2-49BE-936B-DE6B411E7385}">
      <formula1>"2.1j"</formula1>
    </dataValidation>
    <dataValidation type="list" showDropDown="1" showInputMessage="1" showErrorMessage="1" prompt="Do not change the Line Numbers" sqref="A38" xr:uid="{ACB936E8-824E-4C6B-8F2A-3766DA7C2C32}">
      <formula1>"2.1i"</formula1>
    </dataValidation>
    <dataValidation type="list" showDropDown="1" showInputMessage="1" showErrorMessage="1" errorTitle="ACP" error="Claim Form Line # 2_x000a_j corresponds to ACP" sqref="C31" xr:uid="{D5C06FE5-2AC4-4AC4-8DCC-CEA09D917DA1}">
      <formula1>"ACP Pilot"</formula1>
    </dataValidation>
    <dataValidation type="list" showDropDown="1" showInputMessage="1" showErrorMessage="1" errorTitle="ACP" error="Claim Form Line # 2_x000a_i corresponds to ACP" sqref="C28" xr:uid="{6F58B41F-9370-42C3-BDDD-B04C94813CA5}">
      <formula1>"ACP Pilot"</formula1>
    </dataValidation>
    <dataValidation type="list" showDropDown="1" showInputMessage="1" showErrorMessage="1" prompt="Do not change the Line Numbers" sqref="A31" xr:uid="{6A7751F9-C8A5-4ADC-A5E8-1FC8BDB2A29A}">
      <formula1>"2j"</formula1>
    </dataValidation>
    <dataValidation type="list" showDropDown="1" showInputMessage="1" showErrorMessage="1" prompt="Do not change the Line Numbers" sqref="A28" xr:uid="{3AE8FC7F-FB1E-472F-B496-2C50EF329025}">
      <formula1>"2i"</formula1>
    </dataValidation>
    <dataValidation type="list" allowBlank="1" showInputMessage="1" showErrorMessage="1" sqref="B28 B31 B38 B41" xr:uid="{3C8E91C0-DD43-4761-9D0B-E04E97DFE6C3}">
      <formula1>"1,2,3,4,5,6,7,8,9,10,0,A,B"</formula1>
    </dataValidation>
    <dataValidation type="list" showDropDown="1" showInputMessage="1" showErrorMessage="1" errorTitle="ACP" error="Claim Form Line # 1.1i corresponds to ACP" sqref="C18" xr:uid="{234D0B76-87B3-4314-8A0D-EED7B1419744}">
      <formula1>"ACP Pilot"</formula1>
    </dataValidation>
    <dataValidation type="list" showDropDown="1" showInputMessage="1" showErrorMessage="1" prompt="Do not change the Line Numbers" sqref="A21" xr:uid="{970E4168-6623-4E8A-A38A-B6C46D55521A}">
      <formula1>"1.1j"</formula1>
    </dataValidation>
    <dataValidation type="list" showDropDown="1" showInputMessage="1" showErrorMessage="1" prompt="Do not change the Line Numbers" sqref="A18" xr:uid="{C92925C8-A8A8-4A53-A9EA-94FB5AC0C199}">
      <formula1>"1.1i"</formula1>
    </dataValidation>
    <dataValidation type="list" showDropDown="1" showInputMessage="1" showErrorMessage="1" prompt="Do not change the Line Numbers" sqref="A11" xr:uid="{6F61E0F6-5A5F-418E-BDF4-83ED35A7C0D7}">
      <formula1>"1j"</formula1>
    </dataValidation>
    <dataValidation type="list" showDropDown="1" showInputMessage="1" showErrorMessage="1" prompt="Do not change the Line Numbers" sqref="A8" xr:uid="{C6B07F61-5353-47D1-BA23-0B7299222D47}">
      <formula1>"1i"</formula1>
    </dataValidation>
    <dataValidation type="list" allowBlank="1" showInputMessage="1" showErrorMessage="1" sqref="B8 B11 B18 B21" xr:uid="{BE347EB1-2D31-47F6-8ED2-34CB1C1640A3}">
      <formula1>"0,1,2,3,4,5,6,7,8,9,10,A,B"</formula1>
    </dataValidation>
    <dataValidation type="list" showDropDown="1" showInputMessage="1" showErrorMessage="1" errorTitle="ACP" error="Claim Form Line # 1.1j corresponds to ACP" sqref="C21" xr:uid="{C2BF7539-AAC9-4A29-B7B4-B8D90B9ADCF8}">
      <formula1>"ACP Pilot"</formula1>
    </dataValidation>
    <dataValidation type="list" showDropDown="1" showInputMessage="1" showErrorMessage="1" error="Yes for Tribal_x000a_" sqref="G18" xr:uid="{E4CAA215-FCC0-48CD-AFAA-C631A85665DE}">
      <formula1>"Y"</formula1>
    </dataValidation>
  </dataValidation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8"/>
  <sheetViews>
    <sheetView workbookViewId="0"/>
  </sheetViews>
  <sheetFormatPr defaultRowHeight="12.75" x14ac:dyDescent="0.2"/>
  <cols>
    <col min="1" max="1" width="11.42578125" style="128" customWidth="1"/>
    <col min="2" max="8" width="17.28515625" style="240" customWidth="1"/>
    <col min="9" max="9" width="17.28515625" style="128" customWidth="1"/>
    <col min="10" max="10" width="15.85546875" style="128" customWidth="1"/>
    <col min="11" max="11" width="18.85546875" style="128" bestFit="1" customWidth="1"/>
    <col min="12" max="16384" width="9.140625" style="128"/>
  </cols>
  <sheetData>
    <row r="1" spans="1:17" x14ac:dyDescent="0.2">
      <c r="A1" s="154" t="str">
        <f>'Weighted Avg'!A1</f>
        <v>California LifeLine Report and Claim Form For Wireless - ACP Pilot</v>
      </c>
      <c r="B1" s="222"/>
      <c r="C1" s="222"/>
      <c r="D1" s="222"/>
      <c r="E1" s="222"/>
      <c r="F1" s="222"/>
      <c r="G1" s="222"/>
      <c r="H1" s="222"/>
      <c r="I1" s="130"/>
      <c r="J1" s="130"/>
      <c r="K1" s="130"/>
      <c r="L1" s="130"/>
      <c r="M1" s="130"/>
      <c r="N1" s="130"/>
      <c r="O1" s="130"/>
      <c r="P1" s="130"/>
      <c r="Q1" s="130"/>
    </row>
    <row r="2" spans="1:17" x14ac:dyDescent="0.2">
      <c r="A2" s="154" t="str">
        <f>'Claim Form Summary'!A5</f>
        <v>CPCN  _####________</v>
      </c>
      <c r="B2" s="154" t="str">
        <f>'Claim Form Summary'!A2</f>
        <v>For Period of ___August 2023___________</v>
      </c>
      <c r="C2" s="222"/>
      <c r="D2" s="222"/>
      <c r="E2" s="222"/>
      <c r="F2" s="222"/>
      <c r="G2" s="222"/>
      <c r="H2" s="222"/>
      <c r="I2" s="130"/>
      <c r="J2" s="130"/>
      <c r="K2" s="130"/>
      <c r="L2" s="130"/>
      <c r="M2" s="130"/>
      <c r="N2" s="130"/>
      <c r="O2" s="130"/>
      <c r="P2" s="130"/>
      <c r="Q2" s="130"/>
    </row>
    <row r="3" spans="1:17" ht="15.75" x14ac:dyDescent="0.25">
      <c r="A3" s="223" t="s">
        <v>271</v>
      </c>
      <c r="B3" s="130"/>
      <c r="C3" s="130"/>
      <c r="D3" s="130"/>
      <c r="E3" s="130"/>
      <c r="F3" s="130"/>
      <c r="G3" s="130"/>
      <c r="H3" s="130"/>
      <c r="I3" s="130"/>
      <c r="J3" s="130"/>
      <c r="K3" s="130"/>
      <c r="L3" s="130"/>
      <c r="M3" s="130"/>
      <c r="N3" s="130"/>
      <c r="O3" s="130"/>
      <c r="P3" s="130"/>
      <c r="Q3" s="130"/>
    </row>
    <row r="4" spans="1:17" ht="15.75" x14ac:dyDescent="0.25">
      <c r="A4" s="143"/>
      <c r="B4" s="222"/>
      <c r="C4" s="222"/>
      <c r="D4" s="222"/>
      <c r="E4" s="222"/>
      <c r="F4" s="222"/>
      <c r="G4" s="222"/>
      <c r="H4" s="222"/>
      <c r="I4" s="130"/>
      <c r="J4" s="130"/>
      <c r="K4" s="130"/>
      <c r="L4" s="130"/>
      <c r="M4" s="130"/>
      <c r="N4" s="130"/>
      <c r="O4" s="130"/>
      <c r="P4" s="130"/>
      <c r="Q4" s="130"/>
    </row>
    <row r="5" spans="1:17" ht="15" x14ac:dyDescent="0.25">
      <c r="A5" s="311"/>
      <c r="B5" s="312"/>
      <c r="C5" s="312"/>
      <c r="D5" s="312"/>
      <c r="E5" s="312"/>
      <c r="F5" s="312"/>
      <c r="G5" s="312"/>
      <c r="H5" s="312"/>
      <c r="I5" s="312"/>
      <c r="J5" s="312"/>
      <c r="K5" s="224"/>
      <c r="L5" s="130"/>
      <c r="M5" s="130"/>
      <c r="N5" s="130"/>
      <c r="O5" s="130"/>
      <c r="P5" s="130"/>
      <c r="Q5" s="130"/>
    </row>
    <row r="6" spans="1:17" x14ac:dyDescent="0.2">
      <c r="A6" s="225" t="s">
        <v>93</v>
      </c>
      <c r="B6" s="226" t="s">
        <v>94</v>
      </c>
      <c r="C6" s="225" t="s">
        <v>95</v>
      </c>
      <c r="D6" s="225" t="s">
        <v>96</v>
      </c>
      <c r="E6" s="225" t="s">
        <v>97</v>
      </c>
      <c r="F6" s="225" t="s">
        <v>98</v>
      </c>
      <c r="G6" s="225" t="s">
        <v>99</v>
      </c>
      <c r="H6" s="225" t="s">
        <v>100</v>
      </c>
      <c r="I6" s="225" t="s">
        <v>101</v>
      </c>
      <c r="J6" s="227" t="s">
        <v>102</v>
      </c>
      <c r="K6" s="225" t="s">
        <v>115</v>
      </c>
      <c r="L6" s="130"/>
      <c r="M6" s="130"/>
      <c r="N6" s="130"/>
      <c r="O6" s="130"/>
      <c r="P6" s="130"/>
      <c r="Q6" s="130"/>
    </row>
    <row r="7" spans="1:17" ht="63.75" x14ac:dyDescent="0.2">
      <c r="A7" s="228" t="s">
        <v>103</v>
      </c>
      <c r="B7" s="228" t="s">
        <v>110</v>
      </c>
      <c r="C7" s="229" t="s">
        <v>76</v>
      </c>
      <c r="D7" s="229" t="s">
        <v>116</v>
      </c>
      <c r="E7" s="229" t="s">
        <v>117</v>
      </c>
      <c r="F7" s="229" t="s">
        <v>118</v>
      </c>
      <c r="G7" s="229" t="s">
        <v>119</v>
      </c>
      <c r="H7" s="229" t="s">
        <v>120</v>
      </c>
      <c r="I7" s="230" t="s">
        <v>337</v>
      </c>
      <c r="J7" s="231" t="s">
        <v>121</v>
      </c>
      <c r="K7" s="232" t="s">
        <v>122</v>
      </c>
      <c r="L7" s="130"/>
      <c r="M7" s="130"/>
      <c r="N7" s="130"/>
      <c r="O7" s="130"/>
      <c r="P7" s="130"/>
      <c r="Q7" s="130"/>
    </row>
    <row r="8" spans="1:17" x14ac:dyDescent="0.2">
      <c r="A8" s="233">
        <v>3</v>
      </c>
      <c r="B8" s="234" t="s">
        <v>123</v>
      </c>
      <c r="C8" s="235" t="s">
        <v>81</v>
      </c>
      <c r="D8" s="236">
        <v>39</v>
      </c>
      <c r="E8" s="236">
        <v>0</v>
      </c>
      <c r="F8" s="236">
        <v>0</v>
      </c>
      <c r="G8" s="236">
        <f>D8-E8-F8</f>
        <v>39</v>
      </c>
      <c r="H8" s="236">
        <v>39</v>
      </c>
      <c r="I8" s="237">
        <f>MIN(G8:H8)</f>
        <v>39</v>
      </c>
      <c r="J8" s="238">
        <v>25</v>
      </c>
      <c r="K8" s="241">
        <f>I8*J8</f>
        <v>975</v>
      </c>
      <c r="L8" s="130"/>
      <c r="M8" s="130"/>
      <c r="N8" s="130"/>
      <c r="O8" s="130"/>
      <c r="P8" s="130"/>
      <c r="Q8" s="130"/>
    </row>
    <row r="9" spans="1:17" ht="25.5" x14ac:dyDescent="0.2">
      <c r="A9" s="233">
        <v>3.1</v>
      </c>
      <c r="B9" s="234" t="s">
        <v>124</v>
      </c>
      <c r="C9" s="235" t="s">
        <v>81</v>
      </c>
      <c r="D9" s="236">
        <v>45</v>
      </c>
      <c r="E9" s="236">
        <v>0</v>
      </c>
      <c r="F9" s="236">
        <v>45</v>
      </c>
      <c r="G9" s="236">
        <f t="shared" ref="G9:G13" si="0">D9-E9-F9</f>
        <v>0</v>
      </c>
      <c r="H9" s="236">
        <v>39</v>
      </c>
      <c r="I9" s="237">
        <f t="shared" ref="I9:I13" si="1">MIN(G9:H9)</f>
        <v>0</v>
      </c>
      <c r="J9" s="239">
        <v>1</v>
      </c>
      <c r="K9" s="241">
        <f>I9*J9</f>
        <v>0</v>
      </c>
      <c r="L9" s="130"/>
      <c r="M9" s="130"/>
      <c r="N9" s="130"/>
      <c r="O9" s="130"/>
      <c r="P9" s="130"/>
      <c r="Q9" s="130"/>
    </row>
    <row r="10" spans="1:17" x14ac:dyDescent="0.2">
      <c r="A10" s="233">
        <v>4</v>
      </c>
      <c r="B10" s="234" t="s">
        <v>123</v>
      </c>
      <c r="C10" s="235" t="s">
        <v>80</v>
      </c>
      <c r="D10" s="236">
        <v>39</v>
      </c>
      <c r="E10" s="236">
        <v>0</v>
      </c>
      <c r="F10" s="236">
        <v>0</v>
      </c>
      <c r="G10" s="236">
        <f t="shared" si="0"/>
        <v>39</v>
      </c>
      <c r="H10" s="236">
        <v>39</v>
      </c>
      <c r="I10" s="237">
        <f>MIN(G10:H10)</f>
        <v>39</v>
      </c>
      <c r="J10" s="239">
        <v>15</v>
      </c>
      <c r="K10" s="241">
        <f>I10*J10</f>
        <v>585</v>
      </c>
      <c r="L10" s="130"/>
      <c r="M10" s="130"/>
      <c r="N10" s="130"/>
      <c r="O10" s="130"/>
      <c r="P10" s="130"/>
      <c r="Q10" s="130"/>
    </row>
    <row r="11" spans="1:17" ht="25.5" x14ac:dyDescent="0.2">
      <c r="A11" s="233">
        <v>4.0999999999999996</v>
      </c>
      <c r="B11" s="234" t="s">
        <v>124</v>
      </c>
      <c r="C11" s="235" t="s">
        <v>80</v>
      </c>
      <c r="D11" s="236">
        <v>45</v>
      </c>
      <c r="E11" s="236">
        <v>0</v>
      </c>
      <c r="F11" s="236">
        <v>0</v>
      </c>
      <c r="G11" s="236">
        <f t="shared" si="0"/>
        <v>45</v>
      </c>
      <c r="H11" s="236">
        <v>39</v>
      </c>
      <c r="I11" s="237">
        <f t="shared" si="1"/>
        <v>39</v>
      </c>
      <c r="J11" s="239">
        <v>1</v>
      </c>
      <c r="K11" s="241">
        <f>I11*J11</f>
        <v>39</v>
      </c>
      <c r="L11" s="130"/>
      <c r="M11" s="130"/>
      <c r="N11" s="130"/>
      <c r="O11" s="130"/>
      <c r="P11" s="130"/>
      <c r="Q11" s="130"/>
    </row>
    <row r="12" spans="1:17" ht="25.5" x14ac:dyDescent="0.2">
      <c r="A12" s="233">
        <v>4.2</v>
      </c>
      <c r="B12" s="234" t="s">
        <v>125</v>
      </c>
      <c r="C12" s="235" t="s">
        <v>80</v>
      </c>
      <c r="D12" s="236">
        <v>39</v>
      </c>
      <c r="E12" s="236">
        <v>0</v>
      </c>
      <c r="F12" s="236">
        <v>0</v>
      </c>
      <c r="G12" s="236">
        <f t="shared" si="0"/>
        <v>39</v>
      </c>
      <c r="H12" s="236">
        <v>39</v>
      </c>
      <c r="I12" s="237">
        <f t="shared" si="1"/>
        <v>39</v>
      </c>
      <c r="J12" s="239">
        <v>0</v>
      </c>
      <c r="K12" s="241">
        <f t="shared" ref="K12:K13" si="2">I12*J12</f>
        <v>0</v>
      </c>
      <c r="L12" s="130"/>
      <c r="M12" s="130"/>
      <c r="N12" s="130"/>
      <c r="O12" s="130"/>
      <c r="P12" s="130"/>
      <c r="Q12" s="130"/>
    </row>
    <row r="13" spans="1:17" ht="25.5" x14ac:dyDescent="0.2">
      <c r="A13" s="233">
        <v>4.3</v>
      </c>
      <c r="B13" s="234" t="s">
        <v>126</v>
      </c>
      <c r="C13" s="235" t="s">
        <v>80</v>
      </c>
      <c r="D13" s="236">
        <v>45</v>
      </c>
      <c r="E13" s="236">
        <v>0</v>
      </c>
      <c r="F13" s="236">
        <v>0</v>
      </c>
      <c r="G13" s="236">
        <f t="shared" si="0"/>
        <v>45</v>
      </c>
      <c r="H13" s="236">
        <v>39</v>
      </c>
      <c r="I13" s="237">
        <f t="shared" si="1"/>
        <v>39</v>
      </c>
      <c r="J13" s="239">
        <v>0</v>
      </c>
      <c r="K13" s="241">
        <f t="shared" si="2"/>
        <v>0</v>
      </c>
      <c r="L13" s="130"/>
      <c r="M13" s="130"/>
      <c r="N13" s="130"/>
      <c r="O13" s="130"/>
      <c r="P13" s="130"/>
      <c r="Q13" s="130"/>
    </row>
    <row r="14" spans="1:17" ht="15" x14ac:dyDescent="0.25">
      <c r="A14" s="129"/>
      <c r="B14" s="222"/>
      <c r="C14" s="222"/>
      <c r="D14" s="222"/>
      <c r="E14" s="222"/>
      <c r="F14" s="222"/>
      <c r="G14" s="222"/>
      <c r="H14" s="222"/>
      <c r="I14" s="130"/>
      <c r="J14" s="130"/>
      <c r="K14" s="130"/>
      <c r="L14" s="130"/>
      <c r="M14" s="130"/>
      <c r="N14" s="130"/>
      <c r="O14" s="130"/>
      <c r="P14" s="130"/>
      <c r="Q14" s="130"/>
    </row>
    <row r="15" spans="1:17" x14ac:dyDescent="0.2">
      <c r="A15" s="130"/>
      <c r="B15" s="222"/>
      <c r="C15" s="222"/>
      <c r="D15" s="222"/>
      <c r="E15" s="222"/>
      <c r="F15" s="222"/>
      <c r="G15" s="222"/>
      <c r="H15" s="222"/>
      <c r="I15" s="130"/>
      <c r="J15" s="130"/>
      <c r="K15" s="130"/>
      <c r="L15" s="130"/>
      <c r="M15" s="130"/>
      <c r="N15" s="130"/>
      <c r="O15" s="130"/>
      <c r="P15" s="130"/>
      <c r="Q15" s="130"/>
    </row>
    <row r="16" spans="1:17" x14ac:dyDescent="0.2">
      <c r="A16" s="169" t="s">
        <v>91</v>
      </c>
      <c r="B16" s="222"/>
      <c r="C16" s="222"/>
      <c r="D16" s="222"/>
      <c r="E16" s="222"/>
      <c r="F16" s="222"/>
      <c r="G16" s="222"/>
      <c r="H16" s="222"/>
      <c r="I16" s="130"/>
      <c r="J16" s="130"/>
      <c r="K16" s="130"/>
      <c r="L16" s="130"/>
      <c r="M16" s="130"/>
      <c r="N16" s="130"/>
      <c r="O16" s="130"/>
      <c r="P16" s="130"/>
      <c r="Q16" s="130"/>
    </row>
    <row r="17" spans="1:17" x14ac:dyDescent="0.2">
      <c r="A17" s="130"/>
      <c r="B17" s="222"/>
      <c r="C17" s="222"/>
      <c r="D17" s="222"/>
      <c r="E17" s="222"/>
      <c r="F17" s="222"/>
      <c r="G17" s="222"/>
      <c r="H17" s="222"/>
      <c r="I17" s="130"/>
      <c r="J17" s="130"/>
      <c r="K17" s="130"/>
      <c r="L17" s="130"/>
      <c r="M17" s="130"/>
      <c r="N17" s="130"/>
      <c r="O17" s="130"/>
      <c r="P17" s="130"/>
      <c r="Q17" s="130"/>
    </row>
    <row r="18" spans="1:17" x14ac:dyDescent="0.2">
      <c r="A18" s="130"/>
      <c r="B18" s="222"/>
      <c r="C18" s="222"/>
      <c r="D18" s="222"/>
      <c r="E18" s="222"/>
      <c r="F18" s="222"/>
      <c r="G18" s="222"/>
      <c r="H18" s="222"/>
      <c r="I18" s="130"/>
      <c r="J18" s="130"/>
      <c r="K18" s="130"/>
      <c r="L18" s="130"/>
      <c r="M18" s="130"/>
      <c r="N18" s="130"/>
      <c r="O18" s="130"/>
      <c r="P18" s="130"/>
      <c r="Q18" s="130"/>
    </row>
  </sheetData>
  <sheetProtection sheet="1" objects="1" scenarios="1"/>
  <mergeCells count="1">
    <mergeCell ref="A5:J5"/>
  </mergeCells>
  <phoneticPr fontId="12" type="noConversion"/>
  <pageMargins left="0.75" right="0.75" top="1" bottom="1"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5"/>
  <sheetViews>
    <sheetView workbookViewId="0">
      <selection activeCell="A2" sqref="A2"/>
    </sheetView>
  </sheetViews>
  <sheetFormatPr defaultRowHeight="12.75" x14ac:dyDescent="0.2"/>
  <cols>
    <col min="1" max="1" width="15.7109375" style="13" customWidth="1"/>
    <col min="2" max="2" width="29.140625" style="3" customWidth="1"/>
    <col min="3" max="3" width="24" customWidth="1"/>
    <col min="4" max="4" width="14.5703125" style="3" customWidth="1"/>
    <col min="5" max="5" width="18.85546875" style="3" customWidth="1"/>
  </cols>
  <sheetData>
    <row r="1" spans="1:5" ht="14.25" x14ac:dyDescent="0.2">
      <c r="A1" s="37" t="s">
        <v>360</v>
      </c>
      <c r="B1" s="70"/>
      <c r="C1" s="71"/>
      <c r="D1" s="72"/>
      <c r="E1" s="19"/>
    </row>
    <row r="2" spans="1:5" x14ac:dyDescent="0.2">
      <c r="A2" s="22" t="str">
        <f>'Claim Form Summary'!A5</f>
        <v>CPCN  _####________</v>
      </c>
      <c r="B2" s="22" t="str">
        <f>'Claim Form Summary'!A2</f>
        <v>For Period of ___August 2023___________</v>
      </c>
      <c r="C2" s="71"/>
      <c r="D2" s="72"/>
      <c r="E2" s="19"/>
    </row>
    <row r="3" spans="1:5" ht="14.25" x14ac:dyDescent="0.2">
      <c r="A3" s="20"/>
      <c r="B3" s="70"/>
      <c r="C3" s="71"/>
      <c r="D3" s="72"/>
      <c r="E3" s="19"/>
    </row>
    <row r="4" spans="1:5" ht="15.75" x14ac:dyDescent="0.25">
      <c r="A4" s="313" t="s">
        <v>272</v>
      </c>
      <c r="B4" s="314"/>
      <c r="C4" s="63"/>
      <c r="D4" s="69"/>
    </row>
    <row r="5" spans="1:5" ht="13.5" thickBot="1" x14ac:dyDescent="0.25">
      <c r="A5" s="10"/>
      <c r="B5" s="69"/>
      <c r="C5" s="63"/>
      <c r="D5" s="69"/>
    </row>
    <row r="6" spans="1:5" ht="24.75" thickBot="1" x14ac:dyDescent="0.25">
      <c r="A6" s="12" t="s">
        <v>103</v>
      </c>
      <c r="B6" s="6" t="s">
        <v>127</v>
      </c>
      <c r="C6" s="6" t="s">
        <v>128</v>
      </c>
      <c r="D6" s="69"/>
    </row>
    <row r="7" spans="1:5" ht="15.75" customHeight="1" thickBot="1" x14ac:dyDescent="0.25">
      <c r="A7" s="315" t="s">
        <v>129</v>
      </c>
      <c r="B7" s="9" t="s">
        <v>130</v>
      </c>
      <c r="C7" s="47"/>
      <c r="D7" s="69"/>
    </row>
    <row r="8" spans="1:5" ht="13.5" thickBot="1" x14ac:dyDescent="0.25">
      <c r="A8" s="316"/>
      <c r="B8" s="4" t="s">
        <v>131</v>
      </c>
      <c r="C8" s="48"/>
      <c r="D8" s="69"/>
    </row>
    <row r="9" spans="1:5" ht="13.5" thickBot="1" x14ac:dyDescent="0.25">
      <c r="A9" s="316"/>
      <c r="B9" s="4" t="s">
        <v>132</v>
      </c>
      <c r="C9" s="48"/>
      <c r="D9" s="69"/>
    </row>
    <row r="10" spans="1:5" ht="13.5" thickBot="1" x14ac:dyDescent="0.25">
      <c r="A10" s="317"/>
      <c r="B10" s="7" t="s">
        <v>133</v>
      </c>
      <c r="C10" s="49">
        <f>SUM(C7:C9)</f>
        <v>0</v>
      </c>
      <c r="D10" s="69"/>
    </row>
    <row r="11" spans="1:5" x14ac:dyDescent="0.2">
      <c r="A11" s="10"/>
      <c r="B11" s="69"/>
      <c r="C11" s="63"/>
      <c r="D11" s="69"/>
    </row>
    <row r="12" spans="1:5" ht="15" x14ac:dyDescent="0.25">
      <c r="A12" s="11"/>
      <c r="B12" s="69"/>
      <c r="C12" s="63"/>
      <c r="D12" s="69"/>
    </row>
    <row r="15" spans="1:5" x14ac:dyDescent="0.2">
      <c r="B15" s="62"/>
    </row>
  </sheetData>
  <mergeCells count="2">
    <mergeCell ref="A4:B4"/>
    <mergeCell ref="A7:A10"/>
  </mergeCells>
  <phoneticPr fontId="12" type="noConversion"/>
  <pageMargins left="0.75" right="0.75" top="1" bottom="1" header="0.5" footer="0.5"/>
  <pageSetup orientation="landscape" r:id="rId1"/>
  <headerFooter alignWithMargins="0"/>
  <ignoredErrors>
    <ignoredError sqref="A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workbookViewId="0">
      <selection activeCell="E7" sqref="E7"/>
    </sheetView>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9" ht="15" x14ac:dyDescent="0.25">
      <c r="A1" s="322" t="str">
        <f>'Weighted Avg'!A1</f>
        <v>California LifeLine Report and Claim Form For Wireless - ACP Pilot</v>
      </c>
      <c r="B1" s="5"/>
      <c r="C1" s="63"/>
      <c r="D1" s="63"/>
      <c r="E1" s="63"/>
      <c r="F1" s="63"/>
      <c r="G1" s="63"/>
      <c r="H1" s="63"/>
    </row>
    <row r="2" spans="1:9" x14ac:dyDescent="0.2">
      <c r="A2" s="22" t="str">
        <f>'Claim Form Summary'!A5</f>
        <v>CPCN  _####________</v>
      </c>
      <c r="B2" s="22" t="str">
        <f>'Claim Form Summary'!A2</f>
        <v>For Period of ___August 2023___________</v>
      </c>
      <c r="C2" s="63"/>
      <c r="D2" s="63"/>
      <c r="E2" s="63"/>
      <c r="F2" s="63"/>
      <c r="G2" s="63"/>
      <c r="H2" s="63"/>
    </row>
    <row r="3" spans="1:9" x14ac:dyDescent="0.2">
      <c r="A3" s="63"/>
      <c r="B3" s="63"/>
      <c r="C3" s="63"/>
      <c r="D3" s="63"/>
      <c r="E3" s="63"/>
      <c r="F3" s="63"/>
      <c r="G3" s="63"/>
      <c r="H3" s="63"/>
    </row>
    <row r="4" spans="1:9" ht="15.75" x14ac:dyDescent="0.25">
      <c r="A4" s="24" t="s">
        <v>273</v>
      </c>
      <c r="B4" s="63"/>
      <c r="C4" s="63"/>
      <c r="D4" s="63"/>
      <c r="E4" s="63"/>
      <c r="F4" s="63"/>
      <c r="G4" s="63"/>
      <c r="H4" s="63"/>
    </row>
    <row r="5" spans="1:9" ht="15" x14ac:dyDescent="0.25">
      <c r="A5" s="23"/>
      <c r="B5" s="63"/>
      <c r="C5" s="63"/>
      <c r="D5" s="63"/>
      <c r="E5" s="63"/>
      <c r="F5" s="63"/>
      <c r="G5" s="63"/>
      <c r="H5" s="63"/>
    </row>
    <row r="6" spans="1:9" s="14" customFormat="1" ht="15.75" x14ac:dyDescent="0.25">
      <c r="A6" s="24" t="s">
        <v>134</v>
      </c>
      <c r="E6" s="73"/>
    </row>
    <row r="7" spans="1:9" ht="15.75" thickBot="1" x14ac:dyDescent="0.3">
      <c r="A7" s="8"/>
      <c r="B7" s="63"/>
      <c r="C7" s="63"/>
      <c r="D7" s="63"/>
      <c r="E7" s="63"/>
      <c r="F7" s="63"/>
      <c r="G7" s="63"/>
      <c r="H7" s="63"/>
    </row>
    <row r="8" spans="1:9" ht="13.5" thickBot="1" x14ac:dyDescent="0.25">
      <c r="A8" s="53" t="s">
        <v>127</v>
      </c>
      <c r="B8" s="54" t="s">
        <v>135</v>
      </c>
      <c r="C8" s="54" t="s">
        <v>136</v>
      </c>
      <c r="D8" s="22"/>
      <c r="E8" s="22"/>
      <c r="F8" s="22"/>
      <c r="G8" s="22"/>
      <c r="H8" s="22"/>
      <c r="I8" s="22"/>
    </row>
    <row r="9" spans="1:9" ht="26.25" thickBot="1" x14ac:dyDescent="0.25">
      <c r="A9" s="87" t="s">
        <v>137</v>
      </c>
      <c r="B9" s="50">
        <v>11</v>
      </c>
      <c r="C9" s="51" t="s">
        <v>196</v>
      </c>
      <c r="D9" s="22"/>
      <c r="E9" s="22"/>
      <c r="F9" s="22"/>
      <c r="G9" s="22"/>
      <c r="H9" s="22"/>
      <c r="I9" s="22"/>
    </row>
    <row r="10" spans="1:9" ht="26.25" thickBot="1" x14ac:dyDescent="0.25">
      <c r="A10" s="87" t="s">
        <v>138</v>
      </c>
      <c r="B10" s="52">
        <v>5</v>
      </c>
      <c r="C10" s="51" t="s">
        <v>196</v>
      </c>
      <c r="D10" s="22"/>
      <c r="E10" s="22"/>
      <c r="F10" s="22"/>
      <c r="G10" s="22"/>
      <c r="H10" s="22"/>
      <c r="I10" s="22"/>
    </row>
    <row r="11" spans="1:9" ht="26.25" thickBot="1" x14ac:dyDescent="0.25">
      <c r="A11" s="87" t="s">
        <v>139</v>
      </c>
      <c r="B11" s="52">
        <v>14</v>
      </c>
      <c r="C11" s="51" t="s">
        <v>196</v>
      </c>
      <c r="D11" s="22"/>
      <c r="E11" s="22"/>
      <c r="F11" s="22"/>
      <c r="G11" s="22"/>
      <c r="H11" s="22"/>
      <c r="I11" s="22"/>
    </row>
    <row r="12" spans="1:9" ht="26.25" thickBot="1" x14ac:dyDescent="0.25">
      <c r="A12" s="87" t="s">
        <v>140</v>
      </c>
      <c r="B12" s="52">
        <v>10</v>
      </c>
      <c r="C12" s="51" t="s">
        <v>196</v>
      </c>
      <c r="D12" s="22"/>
      <c r="E12" s="22"/>
      <c r="F12" s="22"/>
      <c r="G12" s="22"/>
      <c r="H12" s="22"/>
      <c r="I12" s="22"/>
    </row>
    <row r="13" spans="1:9" ht="26.25" thickBot="1" x14ac:dyDescent="0.25">
      <c r="A13" s="87" t="s">
        <v>141</v>
      </c>
      <c r="B13" s="52">
        <v>12</v>
      </c>
      <c r="C13" s="51" t="s">
        <v>196</v>
      </c>
      <c r="D13" s="22"/>
      <c r="E13" s="22"/>
      <c r="F13" s="22"/>
      <c r="G13" s="22"/>
      <c r="H13" s="22"/>
      <c r="I13" s="22"/>
    </row>
    <row r="14" spans="1:9" ht="18.399999999999999" customHeight="1" x14ac:dyDescent="0.2">
      <c r="A14" s="86" t="s">
        <v>142</v>
      </c>
      <c r="B14" s="56"/>
      <c r="C14" s="318"/>
      <c r="D14" s="22"/>
      <c r="E14" s="22"/>
      <c r="F14" s="22"/>
      <c r="G14" s="22"/>
      <c r="H14" s="22"/>
      <c r="I14" s="22"/>
    </row>
    <row r="15" spans="1:9" ht="16.5" customHeight="1" x14ac:dyDescent="0.2">
      <c r="A15" s="86" t="s">
        <v>143</v>
      </c>
      <c r="B15" s="57"/>
      <c r="C15" s="319"/>
      <c r="D15" s="22"/>
      <c r="E15" s="22"/>
      <c r="F15" s="22"/>
      <c r="G15" s="22"/>
      <c r="H15" s="22"/>
      <c r="I15" s="22"/>
    </row>
    <row r="16" spans="1:9" ht="21.75" customHeight="1" thickBot="1" x14ac:dyDescent="0.25">
      <c r="A16" s="55" t="s">
        <v>144</v>
      </c>
      <c r="B16" s="58"/>
      <c r="C16" s="320"/>
      <c r="D16" s="22"/>
      <c r="E16" s="22"/>
      <c r="F16" s="22"/>
      <c r="G16" s="22"/>
      <c r="H16" s="22"/>
      <c r="I16" s="22"/>
    </row>
    <row r="17" spans="1:9" ht="13.5" thickBot="1" x14ac:dyDescent="0.25">
      <c r="A17" s="44" t="s">
        <v>133</v>
      </c>
      <c r="B17" s="50">
        <f>SUM(B9:B16)</f>
        <v>52</v>
      </c>
      <c r="C17" s="51"/>
      <c r="D17" s="22"/>
      <c r="E17" s="22"/>
      <c r="F17" s="22"/>
      <c r="G17" s="22"/>
      <c r="H17" s="22"/>
      <c r="I17" s="22"/>
    </row>
    <row r="18" spans="1:9" ht="15" x14ac:dyDescent="0.25">
      <c r="A18" s="23"/>
      <c r="B18" s="22"/>
      <c r="C18" s="22"/>
      <c r="D18" s="22"/>
      <c r="E18" s="22"/>
      <c r="F18" s="22"/>
      <c r="G18" s="22"/>
      <c r="H18" s="22"/>
      <c r="I18" s="22"/>
    </row>
    <row r="19" spans="1:9" x14ac:dyDescent="0.2">
      <c r="A19" s="22"/>
      <c r="B19" s="22"/>
      <c r="C19" s="22"/>
      <c r="D19" s="22"/>
      <c r="E19" s="22"/>
      <c r="F19" s="22"/>
      <c r="G19" s="22"/>
      <c r="H19" s="22"/>
      <c r="I19" s="22"/>
    </row>
    <row r="20" spans="1:9" x14ac:dyDescent="0.2">
      <c r="A20" s="25" t="s">
        <v>145</v>
      </c>
      <c r="B20" s="22"/>
      <c r="C20" s="22"/>
      <c r="D20" s="22"/>
      <c r="E20" s="22"/>
      <c r="F20" s="22"/>
      <c r="G20" s="22"/>
      <c r="H20" s="22"/>
      <c r="I20" s="22"/>
    </row>
    <row r="21" spans="1:9" x14ac:dyDescent="0.2">
      <c r="A21" s="22"/>
      <c r="B21" s="22"/>
      <c r="C21" s="22"/>
      <c r="D21" s="22"/>
      <c r="E21" s="22"/>
      <c r="F21" s="22"/>
      <c r="G21" s="22"/>
      <c r="H21" s="22"/>
      <c r="I21" s="22"/>
    </row>
    <row r="22" spans="1:9" ht="13.5" thickBot="1" x14ac:dyDescent="0.25">
      <c r="A22" s="22" t="s">
        <v>93</v>
      </c>
      <c r="B22" s="22" t="s">
        <v>94</v>
      </c>
      <c r="C22" s="22" t="s">
        <v>95</v>
      </c>
      <c r="D22" s="22" t="s">
        <v>96</v>
      </c>
      <c r="E22" s="22" t="s">
        <v>97</v>
      </c>
      <c r="F22" s="22" t="s">
        <v>98</v>
      </c>
      <c r="G22" s="22" t="s">
        <v>99</v>
      </c>
      <c r="H22" s="22"/>
      <c r="I22" s="22"/>
    </row>
    <row r="23" spans="1:9" s="3" customFormat="1" ht="65.25" customHeight="1" thickBot="1" x14ac:dyDescent="0.25">
      <c r="A23" s="38" t="s">
        <v>103</v>
      </c>
      <c r="B23" s="39" t="s">
        <v>146</v>
      </c>
      <c r="C23" s="39" t="s">
        <v>147</v>
      </c>
      <c r="D23" s="39" t="s">
        <v>148</v>
      </c>
      <c r="E23" s="39" t="s">
        <v>149</v>
      </c>
      <c r="F23" s="39" t="s">
        <v>150</v>
      </c>
      <c r="G23" s="39" t="s">
        <v>151</v>
      </c>
      <c r="H23" s="84"/>
      <c r="I23" s="84"/>
    </row>
    <row r="24" spans="1:9" ht="13.5" thickBot="1" x14ac:dyDescent="0.25">
      <c r="A24" s="40">
        <v>6</v>
      </c>
      <c r="B24" s="41">
        <f>B17</f>
        <v>52</v>
      </c>
      <c r="C24" s="60">
        <f>'Weighted Avg'!H12</f>
        <v>150</v>
      </c>
      <c r="D24" s="41">
        <f>IFERROR(B24/C24,0)</f>
        <v>0.34666666666666668</v>
      </c>
      <c r="E24" s="41">
        <v>0.5</v>
      </c>
      <c r="F24" s="41">
        <f>MIN(D24:E24)</f>
        <v>0.34666666666666668</v>
      </c>
      <c r="G24" s="41">
        <f>F24*C24</f>
        <v>52</v>
      </c>
      <c r="H24" s="22"/>
      <c r="I24" s="22"/>
    </row>
    <row r="25" spans="1:9" ht="15" x14ac:dyDescent="0.25">
      <c r="A25" s="42"/>
      <c r="B25" s="22"/>
      <c r="C25" s="22"/>
      <c r="D25" s="22"/>
      <c r="E25" s="22"/>
      <c r="F25" s="22"/>
      <c r="G25" s="22"/>
      <c r="H25" s="22"/>
      <c r="I25" s="22"/>
    </row>
    <row r="26" spans="1:9" ht="15" x14ac:dyDescent="0.25">
      <c r="A26" s="23"/>
      <c r="B26" s="22"/>
      <c r="C26" s="22"/>
      <c r="D26" s="22"/>
      <c r="E26" s="22"/>
      <c r="F26" s="22"/>
      <c r="G26" s="22"/>
      <c r="H26" s="22"/>
      <c r="I26" s="22"/>
    </row>
    <row r="27" spans="1:9" s="14" customFormat="1" ht="15.75" x14ac:dyDescent="0.25">
      <c r="A27" s="24" t="s">
        <v>152</v>
      </c>
      <c r="B27" s="24"/>
      <c r="C27" s="24"/>
      <c r="D27" s="24"/>
      <c r="E27" s="24"/>
      <c r="F27" s="24"/>
      <c r="G27" s="24"/>
      <c r="H27" s="24"/>
      <c r="I27" s="24"/>
    </row>
    <row r="28" spans="1:9" s="14" customFormat="1" ht="15.75" x14ac:dyDescent="0.25">
      <c r="A28" s="24"/>
      <c r="B28" s="24"/>
      <c r="C28" s="24"/>
      <c r="D28" s="24"/>
      <c r="E28" s="24"/>
      <c r="F28" s="24"/>
      <c r="G28" s="24"/>
      <c r="H28" s="24"/>
      <c r="I28" s="24"/>
    </row>
    <row r="29" spans="1:9" s="14" customFormat="1" ht="15.75" x14ac:dyDescent="0.25">
      <c r="A29" s="25" t="s">
        <v>153</v>
      </c>
      <c r="B29" s="24"/>
      <c r="C29" s="24"/>
      <c r="D29" s="24"/>
      <c r="E29" s="24" t="s">
        <v>32</v>
      </c>
      <c r="F29" s="24"/>
      <c r="G29" s="24"/>
      <c r="H29" s="24"/>
      <c r="I29" s="24"/>
    </row>
    <row r="30" spans="1:9" ht="15" x14ac:dyDescent="0.25">
      <c r="A30" s="43"/>
      <c r="B30" s="22"/>
      <c r="C30" s="22"/>
      <c r="D30" s="22"/>
      <c r="E30" s="22"/>
      <c r="F30" s="22"/>
      <c r="G30" s="22"/>
      <c r="H30" s="22"/>
      <c r="I30" s="22"/>
    </row>
    <row r="31" spans="1:9" ht="13.5" thickBot="1" x14ac:dyDescent="0.25">
      <c r="A31" s="22" t="s">
        <v>93</v>
      </c>
      <c r="B31" s="22" t="s">
        <v>94</v>
      </c>
      <c r="C31" s="22" t="s">
        <v>95</v>
      </c>
      <c r="D31" s="22" t="s">
        <v>96</v>
      </c>
      <c r="E31" s="22"/>
      <c r="F31" s="22"/>
      <c r="G31" s="22"/>
      <c r="H31" s="22"/>
      <c r="I31" s="22"/>
    </row>
    <row r="32" spans="1:9" ht="64.5" thickBot="1" x14ac:dyDescent="0.25">
      <c r="A32" s="38" t="s">
        <v>103</v>
      </c>
      <c r="B32" s="39" t="s">
        <v>147</v>
      </c>
      <c r="C32" s="39" t="s">
        <v>154</v>
      </c>
      <c r="D32" s="39" t="s">
        <v>155</v>
      </c>
      <c r="E32" s="22"/>
      <c r="F32" s="22"/>
      <c r="G32" s="22"/>
      <c r="H32" s="22"/>
      <c r="I32" s="22"/>
    </row>
    <row r="33" spans="1:9" ht="13.5" thickBot="1" x14ac:dyDescent="0.25">
      <c r="A33" s="40">
        <v>7</v>
      </c>
      <c r="B33" s="59">
        <f>'Weighted Avg'!H12</f>
        <v>150</v>
      </c>
      <c r="C33" s="41">
        <v>0.03</v>
      </c>
      <c r="D33" s="41"/>
      <c r="E33" s="22"/>
      <c r="F33" s="22"/>
      <c r="G33" s="22"/>
      <c r="H33" s="22"/>
      <c r="I33" s="22"/>
    </row>
    <row r="34" spans="1:9" ht="15" x14ac:dyDescent="0.25">
      <c r="A34" s="8"/>
      <c r="B34" s="63"/>
      <c r="C34" s="63"/>
      <c r="D34" s="63"/>
      <c r="E34" s="63"/>
      <c r="F34" s="63"/>
      <c r="G34" s="63"/>
      <c r="H34" s="63"/>
    </row>
    <row r="35" spans="1:9" ht="15" x14ac:dyDescent="0.25">
      <c r="A35" s="1"/>
    </row>
  </sheetData>
  <mergeCells count="1">
    <mergeCell ref="C14:C16"/>
  </mergeCells>
  <phoneticPr fontId="12" type="noConversion"/>
  <pageMargins left="0.75" right="0.75" top="1" bottom="1" header="0.5" footer="0.5"/>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2"/>
  <sheetViews>
    <sheetView workbookViewId="0">
      <selection activeCell="D4" sqref="D4"/>
    </sheetView>
  </sheetViews>
  <sheetFormatPr defaultRowHeight="12.75" x14ac:dyDescent="0.2"/>
  <cols>
    <col min="1" max="1" width="13.85546875" customWidth="1"/>
    <col min="2" max="2" width="36.42578125" customWidth="1"/>
    <col min="3" max="3" width="21.5703125" customWidth="1"/>
    <col min="4" max="4" width="37.85546875" customWidth="1"/>
  </cols>
  <sheetData>
    <row r="1" spans="1:4" ht="15" x14ac:dyDescent="0.25">
      <c r="A1" s="322" t="str">
        <f>'Weighted Avg'!A1</f>
        <v>California LifeLine Report and Claim Form For Wireless - ACP Pilot</v>
      </c>
      <c r="B1" s="5"/>
    </row>
    <row r="2" spans="1:4" x14ac:dyDescent="0.2">
      <c r="A2" s="22" t="str">
        <f>'Claim Form Summary'!A5</f>
        <v>CPCN  _####________</v>
      </c>
      <c r="B2" s="22" t="str">
        <f>'Claim Form Summary'!A2</f>
        <v>For Period of ___August 2023___________</v>
      </c>
    </row>
    <row r="3" spans="1:4" ht="15.75" x14ac:dyDescent="0.25">
      <c r="A3" s="85" t="s">
        <v>274</v>
      </c>
      <c r="B3" s="5"/>
    </row>
    <row r="4" spans="1:4" ht="15" x14ac:dyDescent="0.25">
      <c r="A4" s="21"/>
      <c r="B4" s="5"/>
    </row>
    <row r="5" spans="1:4" ht="16.5" thickBot="1" x14ac:dyDescent="0.3">
      <c r="A5" s="2"/>
    </row>
    <row r="6" spans="1:4" ht="30.75" thickBot="1" x14ac:dyDescent="0.3">
      <c r="A6" s="88" t="s">
        <v>103</v>
      </c>
      <c r="B6" s="89" t="s">
        <v>127</v>
      </c>
      <c r="C6" s="90" t="s">
        <v>135</v>
      </c>
      <c r="D6" s="90" t="s">
        <v>136</v>
      </c>
    </row>
    <row r="7" spans="1:4" ht="21.2" customHeight="1" thickBot="1" x14ac:dyDescent="0.25">
      <c r="A7" s="321">
        <v>8</v>
      </c>
      <c r="B7" s="91" t="s">
        <v>137</v>
      </c>
      <c r="C7" s="92"/>
      <c r="D7" s="93"/>
    </row>
    <row r="8" spans="1:4" ht="19.5" customHeight="1" thickBot="1" x14ac:dyDescent="0.25">
      <c r="A8" s="321"/>
      <c r="B8" s="91" t="s">
        <v>156</v>
      </c>
      <c r="C8" s="92"/>
      <c r="D8" s="93"/>
    </row>
    <row r="9" spans="1:4" ht="23.25" customHeight="1" thickBot="1" x14ac:dyDescent="0.25">
      <c r="A9" s="321"/>
      <c r="B9" s="91" t="s">
        <v>139</v>
      </c>
      <c r="C9" s="92"/>
      <c r="D9" s="93"/>
    </row>
    <row r="10" spans="1:4" ht="15.75" thickBot="1" x14ac:dyDescent="0.25">
      <c r="A10" s="321"/>
      <c r="B10" s="91" t="s">
        <v>140</v>
      </c>
      <c r="C10" s="92"/>
      <c r="D10" s="93"/>
    </row>
    <row r="11" spans="1:4" ht="15.75" thickBot="1" x14ac:dyDescent="0.25">
      <c r="A11" s="321"/>
      <c r="B11" s="91" t="s">
        <v>141</v>
      </c>
      <c r="C11" s="92"/>
      <c r="D11" s="93"/>
    </row>
    <row r="12" spans="1:4" ht="15.75" thickBot="1" x14ac:dyDescent="0.25">
      <c r="A12" s="321"/>
      <c r="B12" s="94" t="s">
        <v>84</v>
      </c>
      <c r="C12" s="95">
        <f>SUM(C7:C11)</f>
        <v>0</v>
      </c>
      <c r="D12" s="93"/>
    </row>
    <row r="13" spans="1:4" ht="15" x14ac:dyDescent="0.25">
      <c r="A13" s="1"/>
      <c r="B13" s="1"/>
      <c r="C13" s="1"/>
      <c r="D13" s="1"/>
    </row>
    <row r="14" spans="1:4" ht="15" x14ac:dyDescent="0.25">
      <c r="A14" s="1"/>
      <c r="B14" s="1"/>
      <c r="C14" s="1"/>
      <c r="D14" s="1"/>
    </row>
    <row r="15" spans="1:4" ht="15" x14ac:dyDescent="0.25">
      <c r="A15" s="1"/>
      <c r="B15" s="1"/>
      <c r="C15" s="1"/>
      <c r="D15" s="1"/>
    </row>
    <row r="16" spans="1:4" ht="15" x14ac:dyDescent="0.25">
      <c r="A16" s="5" t="s">
        <v>270</v>
      </c>
      <c r="B16" s="1"/>
      <c r="C16" s="1"/>
      <c r="D16" s="1"/>
    </row>
    <row r="17" spans="1:4" ht="15.75" thickBot="1" x14ac:dyDescent="0.3">
      <c r="A17" s="1"/>
      <c r="B17" s="1"/>
      <c r="C17" s="1"/>
      <c r="D17" s="1"/>
    </row>
    <row r="18" spans="1:4" ht="30.75" thickBot="1" x14ac:dyDescent="0.3">
      <c r="A18" s="88" t="s">
        <v>103</v>
      </c>
      <c r="B18" s="89" t="s">
        <v>157</v>
      </c>
      <c r="C18" s="90" t="s">
        <v>135</v>
      </c>
      <c r="D18" s="90" t="s">
        <v>136</v>
      </c>
    </row>
    <row r="19" spans="1:4" ht="15.75" thickBot="1" x14ac:dyDescent="0.25">
      <c r="A19" s="321">
        <v>9</v>
      </c>
      <c r="B19" s="91"/>
      <c r="C19" s="92"/>
      <c r="D19" s="93"/>
    </row>
    <row r="20" spans="1:4" ht="15.75" thickBot="1" x14ac:dyDescent="0.25">
      <c r="A20" s="321"/>
      <c r="B20" s="94" t="s">
        <v>84</v>
      </c>
      <c r="C20" s="95">
        <f>SUM(C19:C19)</f>
        <v>0</v>
      </c>
      <c r="D20" s="93"/>
    </row>
    <row r="21" spans="1:4" x14ac:dyDescent="0.2">
      <c r="A21" s="64"/>
      <c r="B21" s="64"/>
      <c r="C21" s="64"/>
      <c r="D21" s="64"/>
    </row>
    <row r="22" spans="1:4" x14ac:dyDescent="0.2">
      <c r="A22" s="64"/>
      <c r="B22" s="64"/>
      <c r="C22" s="64"/>
      <c r="D22" s="64"/>
    </row>
  </sheetData>
  <mergeCells count="2">
    <mergeCell ref="A7:A12"/>
    <mergeCell ref="A19:A20"/>
  </mergeCells>
  <phoneticPr fontId="12"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DAF9F80FDE0E459E1A4ABBAD4741F7" ma:contentTypeVersion="2" ma:contentTypeDescription="Create a new document." ma:contentTypeScope="" ma:versionID="2c7ea44b9682ed332563563c45ae2638">
  <xsd:schema xmlns:xsd="http://www.w3.org/2001/XMLSchema" xmlns:xs="http://www.w3.org/2001/XMLSchema" xmlns:p="http://schemas.microsoft.com/office/2006/metadata/properties" xmlns:ns2="1f515989-4afe-4bfb-8869-4f44a11afb39" targetNamespace="http://schemas.microsoft.com/office/2006/metadata/properties" ma:root="true" ma:fieldsID="316846861b4c0cadfdcf73e1ce08bcb7" ns2:_="">
    <xsd:import namespace="1f515989-4afe-4bfb-8869-4f44a11afb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15989-4afe-4bfb-8869-4f44a11af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6CBB77-447D-4C19-8826-6E9BEBA407FE}">
  <ds:schemaRefs>
    <ds:schemaRef ds:uri="http://purl.org/dc/dcmitype/"/>
    <ds:schemaRef ds:uri="http://schemas.microsoft.com/office/infopath/2007/PartnerControls"/>
    <ds:schemaRef ds:uri="http://purl.org/dc/elements/1.1/"/>
    <ds:schemaRef ds:uri="http://schemas.openxmlformats.org/package/2006/metadata/core-properties"/>
    <ds:schemaRef ds:uri="1f515989-4afe-4bfb-8869-4f44a11afb39"/>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767C30E-5288-4F55-97F6-1F59EF82C475}">
  <ds:schemaRefs>
    <ds:schemaRef ds:uri="http://schemas.microsoft.com/sharepoint/v3/contenttype/forms"/>
  </ds:schemaRefs>
</ds:datastoreItem>
</file>

<file path=customXml/itemProps3.xml><?xml version="1.0" encoding="utf-8"?>
<ds:datastoreItem xmlns:ds="http://schemas.openxmlformats.org/officeDocument/2006/customXml" ds:itemID="{A7006EEF-6616-4C28-AE32-3C6B90FB7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Claim Form Summary</vt:lpstr>
      <vt:lpstr>Data Fields</vt:lpstr>
      <vt:lpstr>Weighted Avg</vt:lpstr>
      <vt:lpstr>ACP Pilot</vt:lpstr>
      <vt:lpstr>Lines 1 &amp; 2 </vt:lpstr>
      <vt:lpstr>Lines 3 &amp; 4</vt:lpstr>
      <vt:lpstr>Line 5</vt:lpstr>
      <vt:lpstr>Lines 6 or 7</vt:lpstr>
      <vt:lpstr>Lines 8 &amp; 9</vt:lpstr>
      <vt:lpstr>'Claim Form Summary'!Print_Area</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revision/>
  <dcterms:created xsi:type="dcterms:W3CDTF">2011-11-29T07:41:33Z</dcterms:created>
  <dcterms:modified xsi:type="dcterms:W3CDTF">2023-07-27T20:01:39Z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0x0101006EDAF9F80FDE0E459E1A4ABBAD4741F7</vt:lpwstr>
  </property>
</Properties>
</file>