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-my.sharepoint.com/personal/michael_mullaney_cpuc_ca_gov/Documents/Documents/0 - Surcharges/"/>
    </mc:Choice>
  </mc:AlternateContent>
  <xr:revisionPtr revIDLastSave="221" documentId="13_ncr:1_{1DFB08C6-FFAC-4725-B005-3B67BF239589}" xr6:coauthVersionLast="46" xr6:coauthVersionMax="46" xr10:uidLastSave="{B81BE69A-BCFF-4FC6-A27C-C2A6B2EA6B16}"/>
  <bookViews>
    <workbookView xWindow="12885" yWindow="810" windowWidth="14070" windowHeight="13815" activeTab="2" xr2:uid="{A10BD662-F6CC-4903-9EC0-853C3CCE5FDB}"/>
  </bookViews>
  <sheets>
    <sheet name="Master" sheetId="1" r:id="rId1"/>
    <sheet name="Charges Overview" sheetId="2" r:id="rId2"/>
    <sheet name="Surcharge Analysis" sheetId="3" r:id="rId3"/>
  </sheets>
  <definedNames>
    <definedName name="_xlnm._FilterDatabase" localSheetId="1" hidden="1">'Charges Overview'!$A$2:$Q$2</definedName>
    <definedName name="_xlnm._FilterDatabase" localSheetId="0" hidden="1">Master!$A$2:$AT$11</definedName>
    <definedName name="_xlnm._FilterDatabase" localSheetId="2" hidden="1">'Surcharge Analysis'!$A$2:$N$11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 l="1"/>
  <c r="J11" i="2"/>
  <c r="E10" i="1"/>
  <c r="E11" i="1"/>
  <c r="J6" i="1"/>
  <c r="I7" i="1"/>
  <c r="H6" i="3"/>
  <c r="J6" i="2"/>
  <c r="F6" i="1"/>
  <c r="L10" i="3"/>
  <c r="M10" i="3" s="1"/>
  <c r="L11" i="3"/>
  <c r="M11" i="3" s="1"/>
  <c r="H10" i="3"/>
  <c r="I10" i="3" s="1"/>
  <c r="H11" i="3"/>
  <c r="I11" i="3" s="1"/>
  <c r="K4" i="1"/>
  <c r="K5" i="1"/>
  <c r="K6" i="1"/>
  <c r="K7" i="1"/>
  <c r="K8" i="1"/>
  <c r="K9" i="1"/>
  <c r="K10" i="1"/>
  <c r="K11" i="1"/>
  <c r="K3" i="1"/>
  <c r="J10" i="1"/>
  <c r="J11" i="1"/>
  <c r="I10" i="1"/>
  <c r="I11" i="1"/>
  <c r="H10" i="1"/>
  <c r="H11" i="1"/>
  <c r="G10" i="1"/>
  <c r="G11" i="1"/>
  <c r="F10" i="1"/>
  <c r="F11" i="1"/>
  <c r="N10" i="3" l="1"/>
  <c r="N11" i="3"/>
  <c r="L7" i="3"/>
  <c r="M7" i="3" s="1"/>
  <c r="L8" i="3"/>
  <c r="M8" i="3" s="1"/>
  <c r="L6" i="3"/>
  <c r="M6" i="3" s="1"/>
  <c r="L3" i="3"/>
  <c r="M3" i="3" s="1"/>
  <c r="L5" i="3"/>
  <c r="L4" i="3"/>
  <c r="M4" i="3" s="1"/>
  <c r="L9" i="3"/>
  <c r="M9" i="3" s="1"/>
  <c r="H7" i="3"/>
  <c r="I7" i="3" s="1"/>
  <c r="H8" i="3"/>
  <c r="I8" i="3" s="1"/>
  <c r="I6" i="3"/>
  <c r="H3" i="3"/>
  <c r="H5" i="3"/>
  <c r="I5" i="3" s="1"/>
  <c r="H4" i="3"/>
  <c r="I4" i="3" s="1"/>
  <c r="H9" i="3"/>
  <c r="I9" i="3" s="1"/>
  <c r="J3" i="2"/>
  <c r="E4" i="1"/>
  <c r="E9" i="1"/>
  <c r="E7" i="1"/>
  <c r="E8" i="1"/>
  <c r="E6" i="1"/>
  <c r="E3" i="1"/>
  <c r="E5" i="1"/>
  <c r="I8" i="1"/>
  <c r="I6" i="1"/>
  <c r="I3" i="1"/>
  <c r="I5" i="1"/>
  <c r="I4" i="1"/>
  <c r="I9" i="1"/>
  <c r="G7" i="1"/>
  <c r="G8" i="1"/>
  <c r="G6" i="1"/>
  <c r="G3" i="1"/>
  <c r="G5" i="1"/>
  <c r="G4" i="1"/>
  <c r="G9" i="1"/>
  <c r="J5" i="2"/>
  <c r="J4" i="2"/>
  <c r="J8" i="2"/>
  <c r="J7" i="2"/>
  <c r="J9" i="2"/>
  <c r="J9" i="1"/>
  <c r="H7" i="1"/>
  <c r="H8" i="1"/>
  <c r="H6" i="1"/>
  <c r="H3" i="1"/>
  <c r="H5" i="1"/>
  <c r="H4" i="1"/>
  <c r="H9" i="1"/>
  <c r="F7" i="1"/>
  <c r="F8" i="1"/>
  <c r="F3" i="1"/>
  <c r="F5" i="1"/>
  <c r="F4" i="1"/>
  <c r="F9" i="1"/>
  <c r="J5" i="1"/>
  <c r="J4" i="1"/>
  <c r="J7" i="1"/>
  <c r="J8" i="1"/>
  <c r="J3" i="1"/>
  <c r="N3" i="3" l="1"/>
  <c r="N8" i="3"/>
  <c r="I3" i="3"/>
  <c r="N5" i="3"/>
  <c r="M5" i="3"/>
  <c r="N7" i="3"/>
  <c r="N4" i="3"/>
  <c r="N6" i="3"/>
  <c r="N9" i="3"/>
</calcChain>
</file>

<file path=xl/sharedStrings.xml><?xml version="1.0" encoding="utf-8"?>
<sst xmlns="http://schemas.openxmlformats.org/spreadsheetml/2006/main" count="180" uniqueCount="123">
  <si>
    <t>Company</t>
  </si>
  <si>
    <t>Service Type</t>
  </si>
  <si>
    <t>Billing Period</t>
  </si>
  <si>
    <t>Plan Cost</t>
  </si>
  <si>
    <t>Discount</t>
  </si>
  <si>
    <t>Federal USF</t>
  </si>
  <si>
    <t>Regulatory Charge</t>
  </si>
  <si>
    <t>Administrative Charge</t>
  </si>
  <si>
    <t>CA State 911 Surcharge</t>
  </si>
  <si>
    <t>LifeLine</t>
  </si>
  <si>
    <t>CTF</t>
  </si>
  <si>
    <t>HCF-A</t>
  </si>
  <si>
    <t>HCF-B</t>
  </si>
  <si>
    <t>CASF</t>
  </si>
  <si>
    <t>CPUC User Fee</t>
  </si>
  <si>
    <t>DDTP</t>
  </si>
  <si>
    <t>Local 911 Fee</t>
  </si>
  <si>
    <t>Local UUT</t>
  </si>
  <si>
    <t>Verizon</t>
  </si>
  <si>
    <t>The new Verizon Plan Medium 4 GB (Jan 2 - Feb 1) 4 GB Shared Data, Carryover Data, Unlimited Talk and Text</t>
  </si>
  <si>
    <t>Line Access</t>
  </si>
  <si>
    <t>Equipment Fee Cost</t>
  </si>
  <si>
    <t>Equipment Fee Type</t>
  </si>
  <si>
    <t>Total Bill Cost</t>
  </si>
  <si>
    <t>"Total Equipment Coverage"</t>
  </si>
  <si>
    <t>Google Fi</t>
  </si>
  <si>
    <t>Flexible Plan</t>
  </si>
  <si>
    <t>Device protection</t>
  </si>
  <si>
    <t>Facilities-based Wireless Service</t>
  </si>
  <si>
    <t>Resold Wireless Service</t>
  </si>
  <si>
    <t>Plan Charge 1</t>
  </si>
  <si>
    <t>Plan Charge 1 Cost</t>
  </si>
  <si>
    <t xml:space="preserve">Plan Charge 2 </t>
  </si>
  <si>
    <t>Data</t>
  </si>
  <si>
    <t>Plan Charge 2 Cost</t>
  </si>
  <si>
    <t>Federal Regulatory Assessment Fee</t>
  </si>
  <si>
    <t>Sonic</t>
  </si>
  <si>
    <t>Broadband and Voice Bundle</t>
  </si>
  <si>
    <t>Fusion Broadband - X1</t>
  </si>
  <si>
    <t>Voice Federal Subscriber Line Charge Fee</t>
  </si>
  <si>
    <t>Modem Rental Fee</t>
  </si>
  <si>
    <t>Basic Info</t>
  </si>
  <si>
    <t>Plan Info</t>
  </si>
  <si>
    <t>Equipment Charges</t>
  </si>
  <si>
    <t>Local Charges</t>
  </si>
  <si>
    <t>Provider Charges</t>
  </si>
  <si>
    <t>Provider Charge 1</t>
  </si>
  <si>
    <t>Provider Charge 1 Cost</t>
  </si>
  <si>
    <t>Provider Charge 2</t>
  </si>
  <si>
    <t>Provider Charge 2 Cost</t>
  </si>
  <si>
    <t>Provider Charge 3</t>
  </si>
  <si>
    <t>Provider Charge 3 Cost</t>
  </si>
  <si>
    <t>Provider Charge 4 Cost</t>
  </si>
  <si>
    <t>Provider Charge 4</t>
  </si>
  <si>
    <t>Voice FCC Interstate Telecom Service Provider Fee</t>
  </si>
  <si>
    <t>Property Tax Allotment Surcharge</t>
  </si>
  <si>
    <t>Voice Regulatory Recovery Surcharge</t>
  </si>
  <si>
    <t>Frontier</t>
  </si>
  <si>
    <t>VoIP Administrative Fee</t>
  </si>
  <si>
    <t>Internet Infrastructure Surcharge</t>
  </si>
  <si>
    <t>Federal Charges</t>
  </si>
  <si>
    <t>State Charges</t>
  </si>
  <si>
    <t>CA State Sales Tax</t>
  </si>
  <si>
    <t>Local Sales Tax</t>
  </si>
  <si>
    <t>AT&amp;T</t>
  </si>
  <si>
    <t>Plain Old Telephone Service</t>
  </si>
  <si>
    <t>Complete Choice Basic: Residence Flat Rate Service, Caller ID, Call Waiting</t>
  </si>
  <si>
    <t>Unlisted Number</t>
  </si>
  <si>
    <t xml:space="preserve">Metro Plan  </t>
  </si>
  <si>
    <t>Federal Subscriber Line Charge</t>
  </si>
  <si>
    <t>Cost Assessment Charge</t>
  </si>
  <si>
    <t>Other</t>
  </si>
  <si>
    <t>Access for iPhone 4G LTE w/ Visual Voicemail</t>
  </si>
  <si>
    <t>Administrative Fee</t>
  </si>
  <si>
    <t>Regulatory Cost Recovery Charge</t>
  </si>
  <si>
    <t>Plan Total</t>
  </si>
  <si>
    <t>Locals</t>
  </si>
  <si>
    <t>Provider Fees</t>
  </si>
  <si>
    <t>TOTALS</t>
  </si>
  <si>
    <t>Comcast</t>
  </si>
  <si>
    <t>Internet Extreme Pro+</t>
  </si>
  <si>
    <t>Mobile Share Advantage 20GB</t>
  </si>
  <si>
    <t>Broadband</t>
  </si>
  <si>
    <t>Consumer Add-on 1</t>
  </si>
  <si>
    <t>Consumer Add-on 2</t>
  </si>
  <si>
    <t>Consumer Add-on 1 Cost</t>
  </si>
  <si>
    <t>Consumer Add-on 2 Cost</t>
  </si>
  <si>
    <t>Consumer Add-Ons</t>
  </si>
  <si>
    <t>Federal</t>
  </si>
  <si>
    <t>State</t>
  </si>
  <si>
    <t>Providers Charges</t>
  </si>
  <si>
    <t>State PPPs</t>
  </si>
  <si>
    <t>Total Federal Charges</t>
  </si>
  <si>
    <t>Total State Charges</t>
  </si>
  <si>
    <t>Analysis</t>
  </si>
  <si>
    <t>Total State Surcharge Rate for Month</t>
  </si>
  <si>
    <t>USF Contribution Factor for Month</t>
  </si>
  <si>
    <t>Federal USF Contribution</t>
  </si>
  <si>
    <t>State PPPs Contribution</t>
  </si>
  <si>
    <t>Estimated Interstate Revenue (USF Charge Paid Divided by Contribution Factor)</t>
  </si>
  <si>
    <t>Estimated Intrastate Revenue (PPPs Surcharge Paid Divided by Surcharge Rate)</t>
  </si>
  <si>
    <t>Total Inter/Intrastate Surchargeable Revenue:</t>
  </si>
  <si>
    <t>Plan Information</t>
  </si>
  <si>
    <t>State Surcharge</t>
  </si>
  <si>
    <t>Federal Surcharge</t>
  </si>
  <si>
    <t>Charges as a Percent of Total Bill</t>
  </si>
  <si>
    <t>Percent of Bill that is Intrastate</t>
  </si>
  <si>
    <t>Percent of Bill that is Interstate</t>
  </si>
  <si>
    <t>Cable Video and Internet Bundle</t>
  </si>
  <si>
    <t>Mobile Share Value Smartphone 4G LTE w/ VVM</t>
  </si>
  <si>
    <t>Wireless Equipment Charge - Installment Plan</t>
  </si>
  <si>
    <t>Mobile Share Value 15GB with Rollover Data</t>
  </si>
  <si>
    <t>Regulatory Cost Recovery</t>
  </si>
  <si>
    <t>Four TV Boxes, Internet/Voice Equipment Rental</t>
  </si>
  <si>
    <t>X1 Preferred Pro+ TP, including 1 Gig Internet</t>
  </si>
  <si>
    <t>More Sports and Entertainment Package</t>
  </si>
  <si>
    <t>Broadcast TV Fee</t>
  </si>
  <si>
    <t>Regional Sports Fee</t>
  </si>
  <si>
    <t>Franchise Fee</t>
  </si>
  <si>
    <t>Provider Charge 5</t>
  </si>
  <si>
    <t>Provider Charge 5 Cost</t>
  </si>
  <si>
    <t>Public, Educ, &amp; Govt Fee</t>
  </si>
  <si>
    <t>FiberOptic Double Play: FiberOptic Internet 500/500 and FiberOptic Digital 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</si>
</sst>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  <numFmt numFmtId="165" formatCode="0.0%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8" xfId="0" applyBorder="1"/>
    <xf numFmtId="0" fontId="0" fillId="0" borderId="19" xfId="0" applyBorder="1"/>
    <xf numFmtId="44" fontId="0" fillId="0" borderId="1" xfId="1" applyFont="1" applyBorder="1" applyAlignment="1">
      <alignment horizontal="left" vertical="top" wrapText="1"/>
    </xf>
    <xf numFmtId="44" fontId="0" fillId="0" borderId="7" xfId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44" fontId="0" fillId="0" borderId="3" xfId="1" applyFont="1" applyBorder="1" applyAlignment="1">
      <alignment horizontal="left" vertical="top" wrapText="1"/>
    </xf>
    <xf numFmtId="44" fontId="0" fillId="0" borderId="4" xfId="1" applyFont="1" applyBorder="1" applyAlignment="1">
      <alignment horizontal="left" vertical="top" wrapText="1"/>
    </xf>
    <xf numFmtId="44" fontId="0" fillId="0" borderId="0" xfId="1" applyFont="1" applyAlignment="1">
      <alignment horizontal="center" vertical="center" wrapText="1"/>
    </xf>
    <xf numFmtId="44" fontId="0" fillId="0" borderId="6" xfId="1" applyFont="1" applyBorder="1" applyAlignment="1">
      <alignment horizontal="left" vertical="top" wrapText="1"/>
    </xf>
    <xf numFmtId="44" fontId="0" fillId="0" borderId="26" xfId="1" applyFont="1" applyBorder="1" applyAlignment="1">
      <alignment horizontal="left" vertical="top" wrapText="1"/>
    </xf>
    <xf numFmtId="44" fontId="0" fillId="0" borderId="2" xfId="1" applyFont="1" applyBorder="1" applyAlignment="1">
      <alignment horizontal="left" vertical="top" wrapText="1"/>
    </xf>
    <xf numFmtId="44" fontId="0" fillId="0" borderId="28" xfId="1" applyFont="1" applyBorder="1" applyAlignment="1">
      <alignment horizontal="left" vertical="top" wrapText="1"/>
    </xf>
    <xf numFmtId="44" fontId="0" fillId="0" borderId="0" xfId="1" applyFont="1" applyAlignment="1">
      <alignment horizontal="left" vertical="top"/>
    </xf>
    <xf numFmtId="44" fontId="0" fillId="0" borderId="0" xfId="1" applyFont="1" applyAlignment="1">
      <alignment horizontal="left" vertical="top" wrapText="1"/>
    </xf>
    <xf numFmtId="44" fontId="0" fillId="0" borderId="1" xfId="1" applyFont="1" applyBorder="1" applyAlignment="1">
      <alignment horizontal="left" vertical="top"/>
    </xf>
    <xf numFmtId="44" fontId="0" fillId="0" borderId="9" xfId="1" applyFont="1" applyBorder="1" applyAlignment="1">
      <alignment horizontal="left" vertical="top" wrapText="1"/>
    </xf>
    <xf numFmtId="44" fontId="0" fillId="0" borderId="10" xfId="1" applyFont="1" applyBorder="1" applyAlignment="1">
      <alignment horizontal="left" vertical="top" wrapText="1"/>
    </xf>
    <xf numFmtId="44" fontId="0" fillId="0" borderId="22" xfId="1" applyFont="1" applyBorder="1" applyAlignment="1">
      <alignment horizontal="left" vertical="top" wrapText="1"/>
    </xf>
    <xf numFmtId="44" fontId="0" fillId="0" borderId="11" xfId="1" applyFont="1" applyBorder="1" applyAlignment="1">
      <alignment horizontal="left" vertical="top" wrapText="1"/>
    </xf>
    <xf numFmtId="44" fontId="0" fillId="0" borderId="12" xfId="1" applyFont="1" applyBorder="1" applyAlignment="1">
      <alignment horizontal="left" vertical="top" wrapText="1"/>
    </xf>
    <xf numFmtId="44" fontId="0" fillId="0" borderId="27" xfId="1" applyFont="1" applyBorder="1" applyAlignment="1">
      <alignment horizontal="left" vertical="top" wrapText="1"/>
    </xf>
    <xf numFmtId="44" fontId="2" fillId="0" borderId="20" xfId="1" applyFont="1" applyBorder="1" applyAlignment="1">
      <alignment horizontal="center" vertical="center" wrapText="1"/>
    </xf>
    <xf numFmtId="44" fontId="2" fillId="0" borderId="17" xfId="1" applyFont="1" applyBorder="1" applyAlignment="1">
      <alignment horizontal="center" vertical="center" wrapText="1"/>
    </xf>
    <xf numFmtId="44" fontId="2" fillId="0" borderId="18" xfId="1" applyFont="1" applyBorder="1" applyAlignment="1">
      <alignment horizontal="center" vertical="center" wrapText="1"/>
    </xf>
    <xf numFmtId="44" fontId="0" fillId="0" borderId="29" xfId="1" applyFont="1" applyBorder="1" applyAlignment="1">
      <alignment horizontal="left" vertical="top" wrapText="1"/>
    </xf>
    <xf numFmtId="9" fontId="0" fillId="0" borderId="0" xfId="2" applyFont="1"/>
    <xf numFmtId="44" fontId="0" fillId="0" borderId="6" xfId="1" applyFont="1" applyFill="1" applyBorder="1" applyAlignment="1">
      <alignment horizontal="left" vertical="top" wrapText="1"/>
    </xf>
    <xf numFmtId="44" fontId="0" fillId="0" borderId="6" xfId="1" applyFont="1" applyBorder="1" applyAlignment="1">
      <alignment horizontal="left" vertical="top"/>
    </xf>
    <xf numFmtId="44" fontId="0" fillId="0" borderId="7" xfId="1" applyFont="1" applyBorder="1" applyAlignment="1">
      <alignment horizontal="left" vertical="top"/>
    </xf>
    <xf numFmtId="44" fontId="2" fillId="0" borderId="13" xfId="1" applyFont="1" applyBorder="1" applyAlignment="1">
      <alignment horizontal="center" vertical="center" wrapText="1"/>
    </xf>
    <xf numFmtId="44" fontId="0" fillId="0" borderId="2" xfId="1" applyFont="1" applyBorder="1" applyAlignment="1">
      <alignment horizontal="left" vertical="top"/>
    </xf>
    <xf numFmtId="164" fontId="0" fillId="0" borderId="22" xfId="1" applyNumberFormat="1" applyFont="1" applyBorder="1" applyAlignment="1">
      <alignment horizontal="left" vertical="top" wrapText="1"/>
    </xf>
    <xf numFmtId="164" fontId="0" fillId="0" borderId="3" xfId="1" applyNumberFormat="1" applyFont="1" applyBorder="1" applyAlignment="1">
      <alignment horizontal="left" vertical="top" wrapText="1"/>
    </xf>
    <xf numFmtId="164" fontId="0" fillId="0" borderId="3" xfId="1" applyNumberFormat="1" applyFont="1" applyFill="1" applyBorder="1" applyAlignment="1">
      <alignment horizontal="left" vertical="top" wrapText="1"/>
    </xf>
    <xf numFmtId="44" fontId="2" fillId="0" borderId="5" xfId="1" applyFont="1" applyBorder="1" applyAlignment="1">
      <alignment horizontal="center" vertical="center" wrapText="1"/>
    </xf>
    <xf numFmtId="44" fontId="0" fillId="0" borderId="30" xfId="1" applyFont="1" applyBorder="1" applyAlignment="1">
      <alignment horizontal="left" vertical="top" wrapText="1"/>
    </xf>
    <xf numFmtId="44" fontId="7" fillId="0" borderId="0" xfId="1" applyFont="1" applyAlignment="1">
      <alignment horizontal="center" vertical="center"/>
    </xf>
    <xf numFmtId="9" fontId="0" fillId="0" borderId="0" xfId="2" applyFont="1" applyBorder="1"/>
    <xf numFmtId="44" fontId="2" fillId="0" borderId="32" xfId="1" applyFont="1" applyBorder="1" applyAlignment="1">
      <alignment horizontal="center" vertical="center" wrapText="1"/>
    </xf>
    <xf numFmtId="44" fontId="2" fillId="0" borderId="33" xfId="1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 wrapText="1"/>
    </xf>
    <xf numFmtId="44" fontId="0" fillId="0" borderId="34" xfId="1" applyFont="1" applyBorder="1" applyAlignment="1">
      <alignment horizontal="left" vertical="top" wrapText="1"/>
    </xf>
    <xf numFmtId="44" fontId="0" fillId="0" borderId="35" xfId="1" applyFont="1" applyBorder="1" applyAlignment="1">
      <alignment horizontal="left" vertical="top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35" xfId="1" applyNumberFormat="1" applyFont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166" fontId="0" fillId="0" borderId="6" xfId="1" applyNumberFormat="1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166" fontId="0" fillId="0" borderId="6" xfId="1" applyNumberFormat="1" applyFont="1" applyBorder="1" applyAlignment="1">
      <alignment horizontal="center" vertical="center"/>
    </xf>
    <xf numFmtId="166" fontId="0" fillId="0" borderId="35" xfId="1" applyNumberFormat="1" applyFont="1" applyBorder="1" applyAlignment="1">
      <alignment horizontal="center" vertical="center" wrapText="1"/>
    </xf>
    <xf numFmtId="165" fontId="2" fillId="0" borderId="20" xfId="2" applyNumberFormat="1" applyFont="1" applyBorder="1" applyAlignment="1">
      <alignment horizontal="center" vertical="center" wrapText="1"/>
    </xf>
    <xf numFmtId="44" fontId="2" fillId="0" borderId="42" xfId="1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44" fontId="0" fillId="0" borderId="23" xfId="1" applyFont="1" applyBorder="1" applyAlignment="1">
      <alignment horizontal="left" vertical="top" wrapText="1"/>
    </xf>
    <xf numFmtId="44" fontId="0" fillId="0" borderId="24" xfId="1" applyFont="1" applyBorder="1" applyAlignment="1">
      <alignment horizontal="left" vertical="top" wrapText="1"/>
    </xf>
    <xf numFmtId="164" fontId="0" fillId="0" borderId="24" xfId="1" applyNumberFormat="1" applyFont="1" applyBorder="1" applyAlignment="1">
      <alignment horizontal="center" vertical="center" wrapText="1"/>
    </xf>
    <xf numFmtId="166" fontId="0" fillId="0" borderId="24" xfId="1" applyNumberFormat="1" applyFont="1" applyBorder="1" applyAlignment="1">
      <alignment horizontal="center" vertical="center" wrapText="1"/>
    </xf>
    <xf numFmtId="44" fontId="2" fillId="0" borderId="43" xfId="1" applyFont="1" applyBorder="1" applyAlignment="1">
      <alignment horizontal="center" vertical="center" wrapText="1"/>
    </xf>
    <xf numFmtId="10" fontId="8" fillId="0" borderId="23" xfId="2" applyNumberFormat="1" applyFont="1" applyBorder="1" applyAlignment="1">
      <alignment horizontal="center" vertical="center" wrapText="1"/>
    </xf>
    <xf numFmtId="10" fontId="8" fillId="0" borderId="6" xfId="2" applyNumberFormat="1" applyFont="1" applyBorder="1" applyAlignment="1">
      <alignment horizontal="center" vertical="center" wrapText="1"/>
    </xf>
    <xf numFmtId="10" fontId="8" fillId="0" borderId="34" xfId="2" applyNumberFormat="1" applyFont="1" applyBorder="1" applyAlignment="1">
      <alignment horizontal="center" vertical="center" wrapText="1"/>
    </xf>
    <xf numFmtId="164" fontId="0" fillId="0" borderId="25" xfId="1" applyNumberFormat="1" applyFont="1" applyBorder="1" applyAlignment="1">
      <alignment horizontal="center" vertical="center" wrapText="1"/>
    </xf>
    <xf numFmtId="164" fontId="0" fillId="0" borderId="7" xfId="1" applyNumberFormat="1" applyFont="1" applyBorder="1" applyAlignment="1">
      <alignment horizontal="center" vertical="center" wrapText="1"/>
    </xf>
    <xf numFmtId="9" fontId="0" fillId="0" borderId="40" xfId="2" applyFont="1" applyBorder="1" applyAlignment="1">
      <alignment horizontal="center" vertical="center"/>
    </xf>
    <xf numFmtId="9" fontId="0" fillId="0" borderId="41" xfId="2" applyFont="1" applyBorder="1" applyAlignment="1">
      <alignment horizontal="center" vertical="center"/>
    </xf>
    <xf numFmtId="44" fontId="0" fillId="0" borderId="23" xfId="1" applyFont="1" applyBorder="1" applyAlignment="1">
      <alignment horizontal="center" vertical="center" wrapText="1"/>
    </xf>
    <xf numFmtId="44" fontId="3" fillId="0" borderId="5" xfId="1" applyFont="1" applyBorder="1" applyAlignment="1">
      <alignment vertical="center" wrapText="1"/>
    </xf>
    <xf numFmtId="6" fontId="0" fillId="0" borderId="1" xfId="1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9" fontId="0" fillId="0" borderId="44" xfId="2" applyFont="1" applyBorder="1" applyAlignment="1">
      <alignment horizontal="center" vertical="center"/>
    </xf>
    <xf numFmtId="166" fontId="0" fillId="0" borderId="23" xfId="1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wrapText="1"/>
    </xf>
    <xf numFmtId="44" fontId="6" fillId="0" borderId="13" xfId="1" applyFont="1" applyBorder="1" applyAlignment="1">
      <alignment horizontal="center" vertical="center" wrapText="1"/>
    </xf>
    <xf numFmtId="44" fontId="6" fillId="0" borderId="14" xfId="1" applyFont="1" applyBorder="1" applyAlignment="1">
      <alignment horizontal="center" vertical="center" wrapText="1"/>
    </xf>
    <xf numFmtId="44" fontId="6" fillId="0" borderId="15" xfId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44" fontId="6" fillId="0" borderId="17" xfId="1" applyFont="1" applyBorder="1" applyAlignment="1">
      <alignment horizontal="center" vertical="center" wrapText="1"/>
    </xf>
    <xf numFmtId="44" fontId="6" fillId="0" borderId="18" xfId="1" applyFont="1" applyBorder="1" applyAlignment="1">
      <alignment horizontal="center" vertical="center" wrapText="1"/>
    </xf>
    <xf numFmtId="44" fontId="6" fillId="0" borderId="16" xfId="1" applyFont="1" applyBorder="1" applyAlignment="1">
      <alignment horizontal="center" vertical="center" wrapText="1"/>
    </xf>
    <xf numFmtId="44" fontId="6" fillId="0" borderId="13" xfId="1" applyFont="1" applyBorder="1" applyAlignment="1">
      <alignment horizontal="center" vertical="center"/>
    </xf>
    <xf numFmtId="44" fontId="6" fillId="0" borderId="15" xfId="1" applyFont="1" applyBorder="1" applyAlignment="1">
      <alignment horizontal="center" vertical="center"/>
    </xf>
    <xf numFmtId="44" fontId="3" fillId="0" borderId="13" xfId="1" applyFont="1" applyBorder="1" applyAlignment="1">
      <alignment horizontal="center" vertical="center" wrapText="1"/>
    </xf>
    <xf numFmtId="44" fontId="3" fillId="0" borderId="14" xfId="1" applyFont="1" applyBorder="1" applyAlignment="1">
      <alignment horizontal="center" vertical="center" wrapText="1"/>
    </xf>
    <xf numFmtId="44" fontId="3" fillId="0" borderId="15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4" fontId="2" fillId="0" borderId="45" xfId="1" applyFont="1" applyBorder="1" applyAlignment="1">
      <alignment horizontal="center" vertical="center" wrapText="1"/>
    </xf>
    <xf numFmtId="164" fontId="2" fillId="0" borderId="43" xfId="1" applyNumberFormat="1" applyFont="1" applyBorder="1" applyAlignment="1">
      <alignment horizontal="center" vertical="center" wrapText="1"/>
    </xf>
    <xf numFmtId="44" fontId="2" fillId="0" borderId="38" xfId="1" applyFont="1" applyBorder="1" applyAlignment="1">
      <alignment horizontal="center" vertical="center" wrapText="1"/>
    </xf>
    <xf numFmtId="44" fontId="2" fillId="0" borderId="21" xfId="1" applyFont="1" applyBorder="1" applyAlignment="1">
      <alignment horizontal="center" vertical="center" wrapText="1"/>
    </xf>
    <xf numFmtId="44" fontId="2" fillId="0" borderId="46" xfId="1" applyFont="1" applyBorder="1" applyAlignment="1">
      <alignment horizontal="center" vertical="center" wrapText="1"/>
    </xf>
    <xf numFmtId="44" fontId="2" fillId="0" borderId="47" xfId="1" applyFont="1" applyBorder="1" applyAlignment="1">
      <alignment horizontal="center" vertical="center" wrapText="1"/>
    </xf>
    <xf numFmtId="44" fontId="2" fillId="0" borderId="48" xfId="1" applyFont="1" applyBorder="1" applyAlignment="1">
      <alignment horizontal="center" vertical="center" wrapText="1"/>
    </xf>
    <xf numFmtId="44" fontId="2" fillId="0" borderId="49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left" vertical="top" wrapText="1"/>
    </xf>
    <xf numFmtId="44" fontId="0" fillId="0" borderId="9" xfId="1" applyFont="1" applyBorder="1" applyAlignment="1">
      <alignment horizontal="left" vertical="top"/>
    </xf>
    <xf numFmtId="44" fontId="0" fillId="0" borderId="10" xfId="1" applyFont="1" applyBorder="1" applyAlignment="1">
      <alignment horizontal="left" vertical="top"/>
    </xf>
    <xf numFmtId="44" fontId="0" fillId="0" borderId="11" xfId="1" applyFont="1" applyBorder="1" applyAlignment="1">
      <alignment horizontal="left" vertical="top"/>
    </xf>
    <xf numFmtId="44" fontId="0" fillId="0" borderId="25" xfId="1" applyFont="1" applyBorder="1" applyAlignment="1">
      <alignment horizontal="left" vertical="top" wrapText="1"/>
    </xf>
    <xf numFmtId="44" fontId="0" fillId="0" borderId="35" xfId="1" applyFont="1" applyBorder="1" applyAlignment="1">
      <alignment horizontal="left" vertical="top"/>
    </xf>
    <xf numFmtId="44" fontId="0" fillId="0" borderId="37" xfId="1" applyFont="1" applyBorder="1" applyAlignment="1">
      <alignment horizontal="left" vertical="top"/>
    </xf>
    <xf numFmtId="44" fontId="0" fillId="0" borderId="50" xfId="1" applyFont="1" applyBorder="1" applyAlignment="1">
      <alignment horizontal="left" vertical="top" wrapText="1"/>
    </xf>
    <xf numFmtId="44" fontId="0" fillId="0" borderId="39" xfId="1" applyFont="1" applyBorder="1" applyAlignment="1">
      <alignment horizontal="left" vertical="top" wrapText="1"/>
    </xf>
    <xf numFmtId="44" fontId="0" fillId="0" borderId="37" xfId="1" applyFont="1" applyBorder="1" applyAlignment="1">
      <alignment horizontal="left" vertical="top" wrapText="1"/>
    </xf>
    <xf numFmtId="44" fontId="0" fillId="0" borderId="23" xfId="1" applyFont="1" applyFill="1" applyBorder="1" applyAlignment="1">
      <alignment horizontal="left" vertical="top" wrapText="1"/>
    </xf>
    <xf numFmtId="44" fontId="0" fillId="0" borderId="6" xfId="1" applyFont="1" applyFill="1" applyBorder="1" applyAlignment="1">
      <alignment horizontal="left" vertical="top"/>
    </xf>
    <xf numFmtId="44" fontId="0" fillId="0" borderId="25" xfId="1" applyFont="1" applyFill="1" applyBorder="1" applyAlignment="1">
      <alignment horizontal="left" vertical="top" wrapText="1"/>
    </xf>
    <xf numFmtId="44" fontId="0" fillId="0" borderId="7" xfId="1" applyFont="1" applyFill="1" applyBorder="1" applyAlignment="1">
      <alignment horizontal="left" vertical="top" wrapText="1"/>
    </xf>
    <xf numFmtId="44" fontId="0" fillId="0" borderId="7" xfId="1" applyFont="1" applyFill="1" applyBorder="1" applyAlignment="1">
      <alignment horizontal="left" vertical="top"/>
    </xf>
    <xf numFmtId="164" fontId="0" fillId="0" borderId="31" xfId="1" applyNumberFormat="1" applyFont="1" applyBorder="1" applyAlignment="1">
      <alignment horizontal="left" vertical="top" wrapText="1"/>
    </xf>
    <xf numFmtId="164" fontId="0" fillId="0" borderId="36" xfId="1" applyNumberFormat="1" applyFont="1" applyBorder="1" applyAlignment="1">
      <alignment horizontal="left" vertical="top" wrapText="1"/>
    </xf>
    <xf numFmtId="166" fontId="0" fillId="0" borderId="25" xfId="1" applyNumberFormat="1" applyFont="1" applyBorder="1" applyAlignment="1">
      <alignment horizontal="center" vertical="center" wrapText="1"/>
    </xf>
    <xf numFmtId="166" fontId="0" fillId="0" borderId="7" xfId="1" applyNumberFormat="1" applyFont="1" applyBorder="1" applyAlignment="1">
      <alignment horizontal="center" vertical="center" wrapText="1"/>
    </xf>
    <xf numFmtId="166" fontId="0" fillId="0" borderId="34" xfId="1" applyNumberFormat="1" applyFont="1" applyBorder="1" applyAlignment="1">
      <alignment horizontal="center" vertical="center" wrapText="1"/>
    </xf>
    <xf numFmtId="166" fontId="0" fillId="0" borderId="37" xfId="1" applyNumberFormat="1" applyFont="1" applyBorder="1" applyAlignment="1">
      <alignment horizontal="center" vertical="center" wrapText="1"/>
    </xf>
    <xf numFmtId="164" fontId="0" fillId="0" borderId="7" xfId="1" applyNumberFormat="1" applyFont="1" applyBorder="1" applyAlignment="1">
      <alignment horizontal="left" vertical="top" wrapText="1"/>
    </xf>
    <xf numFmtId="164" fontId="0" fillId="0" borderId="37" xfId="1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 vertical="center" wrapText="1"/>
    </xf>
    <xf numFmtId="164" fontId="2" fillId="0" borderId="17" xfId="1" applyNumberFormat="1" applyFont="1" applyBorder="1" applyAlignment="1">
      <alignment horizontal="center" vertical="center" wrapText="1"/>
    </xf>
    <xf numFmtId="44" fontId="2" fillId="0" borderId="17" xfId="1" applyFont="1" applyFill="1" applyBorder="1" applyAlignment="1">
      <alignment horizontal="center" vertical="center" wrapText="1"/>
    </xf>
    <xf numFmtId="166" fontId="9" fillId="0" borderId="24" xfId="0" applyNumberFormat="1" applyFont="1" applyBorder="1" applyAlignment="1">
      <alignment horizontal="center" vertical="center"/>
    </xf>
    <xf numFmtId="9" fontId="9" fillId="0" borderId="25" xfId="2" applyFont="1" applyBorder="1" applyAlignment="1">
      <alignment horizontal="center" vertical="center"/>
    </xf>
    <xf numFmtId="9" fontId="9" fillId="0" borderId="7" xfId="2" applyFont="1" applyBorder="1" applyAlignment="1">
      <alignment horizontal="center" vertical="center"/>
    </xf>
    <xf numFmtId="166" fontId="9" fillId="0" borderId="35" xfId="0" applyNumberFormat="1" applyFont="1" applyBorder="1" applyAlignment="1">
      <alignment horizontal="center" vertical="center"/>
    </xf>
    <xf numFmtId="9" fontId="9" fillId="0" borderId="37" xfId="2" applyFont="1" applyBorder="1" applyAlignment="1">
      <alignment horizontal="center" vertical="center"/>
    </xf>
    <xf numFmtId="10" fontId="0" fillId="0" borderId="23" xfId="2" applyNumberFormat="1" applyFont="1" applyBorder="1" applyAlignment="1">
      <alignment horizontal="center" vertical="center" wrapText="1"/>
    </xf>
    <xf numFmtId="10" fontId="0" fillId="0" borderId="6" xfId="2" applyNumberFormat="1" applyFont="1" applyBorder="1" applyAlignment="1">
      <alignment horizontal="center" vertical="center" wrapText="1"/>
    </xf>
    <xf numFmtId="10" fontId="0" fillId="0" borderId="34" xfId="2" applyNumberFormat="1" applyFont="1" applyBorder="1" applyAlignment="1">
      <alignment horizontal="center" vertical="center" wrapText="1"/>
    </xf>
    <xf numFmtId="166" fontId="9" fillId="0" borderId="24" xfId="1" applyNumberFormat="1" applyFont="1" applyBorder="1" applyAlignment="1">
      <alignment horizontal="center" vertical="center" wrapText="1"/>
    </xf>
    <xf numFmtId="9" fontId="9" fillId="0" borderId="25" xfId="2" applyFont="1" applyBorder="1" applyAlignment="1">
      <alignment horizontal="center" vertical="center" wrapText="1"/>
    </xf>
    <xf numFmtId="9" fontId="9" fillId="0" borderId="7" xfId="2" applyFont="1" applyBorder="1" applyAlignment="1">
      <alignment horizontal="center" vertical="center" wrapText="1"/>
    </xf>
    <xf numFmtId="166" fontId="9" fillId="0" borderId="35" xfId="1" applyNumberFormat="1" applyFont="1" applyBorder="1" applyAlignment="1">
      <alignment horizontal="center" vertical="center" wrapText="1"/>
    </xf>
    <xf numFmtId="9" fontId="9" fillId="0" borderId="37" xfId="2" applyFont="1" applyBorder="1" applyAlignment="1">
      <alignment horizontal="center" vertical="center" wrapText="1"/>
    </xf>
    <xf numFmtId="166" fontId="0" fillId="0" borderId="44" xfId="0" applyNumberFormat="1" applyFill="1" applyBorder="1"/>
    <xf numFmtId="166" fontId="0" fillId="0" borderId="40" xfId="0" applyNumberFormat="1" applyBorder="1"/>
    <xf numFmtId="166" fontId="0" fillId="0" borderId="41" xfId="0" applyNumberFormat="1" applyBorder="1"/>
    <xf numFmtId="9" fontId="2" fillId="0" borderId="18" xfId="2" applyFont="1" applyFill="1" applyBorder="1" applyAlignment="1">
      <alignment horizontal="center" vertical="center" wrapText="1"/>
    </xf>
    <xf numFmtId="0" fontId="0" fillId="0" borderId="33" xfId="0" applyBorder="1"/>
    <xf numFmtId="9" fontId="2" fillId="0" borderId="51" xfId="2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73EC-1E9C-42E5-9C4B-F0EC8F0FBD76}">
  <dimension ref="A1:AT12"/>
  <sheetViews>
    <sheetView zoomScale="70" zoomScaleNormal="70" workbookViewId="0">
      <selection activeCell="E7" sqref="E7"/>
    </sheetView>
  </sheetViews>
  <sheetFormatPr defaultRowHeight="15" x14ac:dyDescent="0.25"/>
  <cols>
    <col min="1" max="1" width="18.5703125" style="11" customWidth="1"/>
    <col min="2" max="2" width="18.5703125" style="5" customWidth="1"/>
    <col min="3" max="3" width="18.5703125" style="35" customWidth="1"/>
    <col min="4" max="4" width="18.5703125" style="27" customWidth="1"/>
    <col min="5" max="10" width="18.5703125" style="9" customWidth="1"/>
    <col min="11" max="11" width="18.5703125" style="14" customWidth="1"/>
    <col min="12" max="12" width="18.5703125" style="11" customWidth="1"/>
    <col min="13" max="15" width="18.5703125" style="5" customWidth="1"/>
    <col min="16" max="16" width="18.5703125" style="8" customWidth="1"/>
    <col min="17" max="17" width="18.5703125" style="11" customWidth="1"/>
    <col min="18" max="18" width="18.5703125" style="6" customWidth="1"/>
    <col min="19" max="19" width="18.5703125" style="13" customWidth="1"/>
    <col min="20" max="20" width="18.5703125" style="9" customWidth="1"/>
    <col min="21" max="21" width="18.5703125" style="11" customWidth="1"/>
    <col min="22" max="23" width="18.5703125" style="5" customWidth="1"/>
    <col min="24" max="28" width="11.85546875" style="5" customWidth="1"/>
    <col min="29" max="29" width="11.85546875" style="6" customWidth="1"/>
    <col min="30" max="30" width="18" style="11" customWidth="1"/>
    <col min="31" max="31" width="18" style="9" customWidth="1"/>
    <col min="32" max="32" width="18" style="8" customWidth="1"/>
    <col min="33" max="33" width="15.140625" style="11" customWidth="1"/>
    <col min="34" max="39" width="15.140625" style="5" customWidth="1"/>
    <col min="40" max="42" width="15.140625" style="8" customWidth="1"/>
    <col min="43" max="43" width="18" style="30" customWidth="1"/>
    <col min="44" max="45" width="18" style="17" customWidth="1"/>
    <col min="46" max="46" width="18" style="31" customWidth="1"/>
    <col min="47" max="16384" width="9.140625" style="15"/>
  </cols>
  <sheetData>
    <row r="1" spans="1:46" s="39" customFormat="1" ht="19.5" customHeight="1" thickBot="1" x14ac:dyDescent="0.3">
      <c r="A1" s="77" t="s">
        <v>41</v>
      </c>
      <c r="B1" s="78"/>
      <c r="C1" s="78"/>
      <c r="D1" s="77" t="s">
        <v>78</v>
      </c>
      <c r="E1" s="78"/>
      <c r="F1" s="78"/>
      <c r="G1" s="78"/>
      <c r="H1" s="78"/>
      <c r="I1" s="78"/>
      <c r="J1" s="78"/>
      <c r="K1" s="79"/>
      <c r="L1" s="80" t="s">
        <v>42</v>
      </c>
      <c r="M1" s="81"/>
      <c r="N1" s="81"/>
      <c r="O1" s="81"/>
      <c r="P1" s="81"/>
      <c r="Q1" s="77" t="s">
        <v>43</v>
      </c>
      <c r="R1" s="79"/>
      <c r="S1" s="84" t="s">
        <v>60</v>
      </c>
      <c r="T1" s="85"/>
      <c r="U1" s="77" t="s">
        <v>61</v>
      </c>
      <c r="V1" s="78"/>
      <c r="W1" s="78"/>
      <c r="X1" s="78"/>
      <c r="Y1" s="78"/>
      <c r="Z1" s="78"/>
      <c r="AA1" s="78"/>
      <c r="AB1" s="78"/>
      <c r="AC1" s="79"/>
      <c r="AD1" s="77" t="s">
        <v>44</v>
      </c>
      <c r="AE1" s="78"/>
      <c r="AF1" s="79"/>
      <c r="AG1" s="80" t="s">
        <v>45</v>
      </c>
      <c r="AH1" s="81"/>
      <c r="AI1" s="81"/>
      <c r="AJ1" s="81"/>
      <c r="AK1" s="81"/>
      <c r="AL1" s="81"/>
      <c r="AM1" s="81"/>
      <c r="AN1" s="83"/>
      <c r="AO1" s="83"/>
      <c r="AP1" s="82"/>
      <c r="AQ1" s="80" t="s">
        <v>87</v>
      </c>
      <c r="AR1" s="81"/>
      <c r="AS1" s="81"/>
      <c r="AT1" s="82"/>
    </row>
    <row r="2" spans="1:46" s="10" customFormat="1" ht="30.75" thickBot="1" x14ac:dyDescent="0.3">
      <c r="A2" s="41" t="s">
        <v>0</v>
      </c>
      <c r="B2" s="95" t="s">
        <v>1</v>
      </c>
      <c r="C2" s="96" t="s">
        <v>2</v>
      </c>
      <c r="D2" s="41" t="s">
        <v>23</v>
      </c>
      <c r="E2" s="41" t="s">
        <v>75</v>
      </c>
      <c r="F2" s="41" t="s">
        <v>88</v>
      </c>
      <c r="G2" s="41" t="s">
        <v>5</v>
      </c>
      <c r="H2" s="41" t="s">
        <v>89</v>
      </c>
      <c r="I2" s="41" t="s">
        <v>91</v>
      </c>
      <c r="J2" s="41" t="s">
        <v>76</v>
      </c>
      <c r="K2" s="42" t="s">
        <v>77</v>
      </c>
      <c r="L2" s="41" t="s">
        <v>30</v>
      </c>
      <c r="M2" s="95" t="s">
        <v>31</v>
      </c>
      <c r="N2" s="95" t="s">
        <v>4</v>
      </c>
      <c r="O2" s="95" t="s">
        <v>32</v>
      </c>
      <c r="P2" s="60" t="s">
        <v>34</v>
      </c>
      <c r="Q2" s="41" t="s">
        <v>22</v>
      </c>
      <c r="R2" s="54" t="s">
        <v>21</v>
      </c>
      <c r="S2" s="97" t="s">
        <v>5</v>
      </c>
      <c r="T2" s="98" t="s">
        <v>71</v>
      </c>
      <c r="U2" s="41" t="s">
        <v>62</v>
      </c>
      <c r="V2" s="95" t="s">
        <v>8</v>
      </c>
      <c r="W2" s="95" t="s">
        <v>10</v>
      </c>
      <c r="X2" s="95" t="s">
        <v>11</v>
      </c>
      <c r="Y2" s="95" t="s">
        <v>12</v>
      </c>
      <c r="Z2" s="95" t="s">
        <v>9</v>
      </c>
      <c r="AA2" s="95" t="s">
        <v>13</v>
      </c>
      <c r="AB2" s="54" t="s">
        <v>15</v>
      </c>
      <c r="AC2" s="54" t="s">
        <v>14</v>
      </c>
      <c r="AD2" s="41" t="s">
        <v>16</v>
      </c>
      <c r="AE2" s="99" t="s">
        <v>63</v>
      </c>
      <c r="AF2" s="60" t="s">
        <v>17</v>
      </c>
      <c r="AG2" s="41" t="s">
        <v>46</v>
      </c>
      <c r="AH2" s="95" t="s">
        <v>47</v>
      </c>
      <c r="AI2" s="95" t="s">
        <v>48</v>
      </c>
      <c r="AJ2" s="95" t="s">
        <v>49</v>
      </c>
      <c r="AK2" s="95" t="s">
        <v>50</v>
      </c>
      <c r="AL2" s="95" t="s">
        <v>51</v>
      </c>
      <c r="AM2" s="95" t="s">
        <v>53</v>
      </c>
      <c r="AN2" s="60" t="s">
        <v>52</v>
      </c>
      <c r="AO2" s="95" t="s">
        <v>119</v>
      </c>
      <c r="AP2" s="60" t="s">
        <v>120</v>
      </c>
      <c r="AQ2" s="100" t="s">
        <v>83</v>
      </c>
      <c r="AR2" s="101" t="s">
        <v>85</v>
      </c>
      <c r="AS2" s="101" t="s">
        <v>84</v>
      </c>
      <c r="AT2" s="102" t="s">
        <v>86</v>
      </c>
    </row>
    <row r="3" spans="1:46" s="16" customFormat="1" ht="75" x14ac:dyDescent="0.25">
      <c r="A3" s="56" t="s">
        <v>64</v>
      </c>
      <c r="B3" s="57" t="s">
        <v>65</v>
      </c>
      <c r="C3" s="118">
        <v>43435</v>
      </c>
      <c r="D3" s="56">
        <v>55.51</v>
      </c>
      <c r="E3" s="57">
        <f t="shared" ref="E3:E10" si="0">SUM(M3:P3)</f>
        <v>37</v>
      </c>
      <c r="F3" s="57">
        <f t="shared" ref="F3:F11" si="1">SUM(S3:T3)</f>
        <v>2.38</v>
      </c>
      <c r="G3" s="57">
        <f t="shared" ref="G3:G11" si="2">SUM(S3)</f>
        <v>0.92</v>
      </c>
      <c r="H3" s="57">
        <f t="shared" ref="H3:H11" si="3">SUM(U3:AC3)</f>
        <v>3.34</v>
      </c>
      <c r="I3" s="57">
        <f t="shared" ref="I3:I11" si="4">SUM(W3:AB3)</f>
        <v>2.89</v>
      </c>
      <c r="J3" s="57">
        <f t="shared" ref="J3:J11" si="5">SUM(AD3:AF3)</f>
        <v>3.48</v>
      </c>
      <c r="K3" s="107">
        <f>SUM(AG3:AP3)</f>
        <v>5.0999999999999996</v>
      </c>
      <c r="L3" s="56" t="s">
        <v>66</v>
      </c>
      <c r="M3" s="57">
        <v>37</v>
      </c>
      <c r="N3" s="57"/>
      <c r="O3" s="57"/>
      <c r="P3" s="107"/>
      <c r="Q3" s="56"/>
      <c r="R3" s="107"/>
      <c r="S3" s="56">
        <v>0.92</v>
      </c>
      <c r="T3" s="115">
        <v>1.46</v>
      </c>
      <c r="U3" s="113"/>
      <c r="V3" s="57">
        <v>0.31</v>
      </c>
      <c r="W3" s="57">
        <v>0.32</v>
      </c>
      <c r="X3" s="57">
        <v>0.15</v>
      </c>
      <c r="Y3" s="57"/>
      <c r="Z3" s="57">
        <v>1.98</v>
      </c>
      <c r="AA3" s="57">
        <v>0.23</v>
      </c>
      <c r="AB3" s="57">
        <v>0.21</v>
      </c>
      <c r="AC3" s="107">
        <v>0.14000000000000001</v>
      </c>
      <c r="AD3" s="56"/>
      <c r="AE3" s="57">
        <v>3.48</v>
      </c>
      <c r="AF3" s="107"/>
      <c r="AG3" s="56" t="s">
        <v>69</v>
      </c>
      <c r="AH3" s="57">
        <v>4.58</v>
      </c>
      <c r="AI3" s="57" t="s">
        <v>70</v>
      </c>
      <c r="AJ3" s="57">
        <v>0.52</v>
      </c>
      <c r="AK3" s="57"/>
      <c r="AL3" s="57"/>
      <c r="AM3" s="57"/>
      <c r="AN3" s="57"/>
      <c r="AO3" s="57"/>
      <c r="AP3" s="107"/>
      <c r="AQ3" s="110" t="s">
        <v>68</v>
      </c>
      <c r="AR3" s="57">
        <v>3</v>
      </c>
      <c r="AS3" s="57" t="s">
        <v>67</v>
      </c>
      <c r="AT3" s="107">
        <v>1.75</v>
      </c>
    </row>
    <row r="4" spans="1:46" ht="45" x14ac:dyDescent="0.25">
      <c r="A4" s="11" t="s">
        <v>64</v>
      </c>
      <c r="B4" s="5" t="s">
        <v>28</v>
      </c>
      <c r="C4" s="35">
        <v>44166</v>
      </c>
      <c r="D4" s="11">
        <v>117.64</v>
      </c>
      <c r="E4" s="5">
        <f t="shared" si="0"/>
        <v>112.5</v>
      </c>
      <c r="F4" s="5">
        <f t="shared" si="1"/>
        <v>0.56999999999999995</v>
      </c>
      <c r="G4" s="5">
        <f t="shared" si="2"/>
        <v>0.56999999999999995</v>
      </c>
      <c r="H4" s="5">
        <f t="shared" si="3"/>
        <v>0.6100000000000001</v>
      </c>
      <c r="I4" s="5">
        <f t="shared" si="4"/>
        <v>0.29000000000000004</v>
      </c>
      <c r="J4" s="5">
        <f t="shared" si="5"/>
        <v>0.47</v>
      </c>
      <c r="K4" s="6">
        <f t="shared" ref="K4:K11" si="6">SUM(AG4:AP4)</f>
        <v>3.49</v>
      </c>
      <c r="L4" s="11" t="s">
        <v>81</v>
      </c>
      <c r="M4" s="5">
        <v>92.5</v>
      </c>
      <c r="N4" s="5">
        <v>-20</v>
      </c>
      <c r="O4" s="5" t="s">
        <v>72</v>
      </c>
      <c r="P4" s="6">
        <v>40</v>
      </c>
      <c r="S4" s="11">
        <v>0.56999999999999995</v>
      </c>
      <c r="T4" s="116"/>
      <c r="U4" s="29"/>
      <c r="V4" s="5">
        <v>0.3</v>
      </c>
      <c r="W4" s="5">
        <v>0.03</v>
      </c>
      <c r="X4" s="5">
        <v>0.03</v>
      </c>
      <c r="Z4" s="5">
        <v>0.18</v>
      </c>
      <c r="AA4" s="5">
        <v>0.03</v>
      </c>
      <c r="AB4" s="5">
        <v>0.02</v>
      </c>
      <c r="AC4" s="6">
        <v>0.02</v>
      </c>
      <c r="AE4" s="5"/>
      <c r="AF4" s="6">
        <v>0.47</v>
      </c>
      <c r="AG4" s="11" t="s">
        <v>73</v>
      </c>
      <c r="AH4" s="5">
        <v>1.99</v>
      </c>
      <c r="AI4" s="5" t="s">
        <v>74</v>
      </c>
      <c r="AJ4" s="5">
        <v>1.5</v>
      </c>
      <c r="AN4" s="5"/>
      <c r="AO4" s="5"/>
      <c r="AP4" s="6"/>
      <c r="AQ4" s="33"/>
    </row>
    <row r="5" spans="1:46" ht="30" x14ac:dyDescent="0.25">
      <c r="A5" s="11" t="s">
        <v>79</v>
      </c>
      <c r="B5" s="5" t="s">
        <v>82</v>
      </c>
      <c r="C5" s="35">
        <v>44166</v>
      </c>
      <c r="D5" s="11">
        <v>60</v>
      </c>
      <c r="E5" s="5">
        <f t="shared" si="0"/>
        <v>60</v>
      </c>
      <c r="F5" s="5">
        <f t="shared" si="1"/>
        <v>0</v>
      </c>
      <c r="G5" s="5">
        <f t="shared" si="2"/>
        <v>0</v>
      </c>
      <c r="H5" s="5">
        <f t="shared" si="3"/>
        <v>0</v>
      </c>
      <c r="I5" s="5">
        <f t="shared" si="4"/>
        <v>0</v>
      </c>
      <c r="J5" s="5">
        <f t="shared" si="5"/>
        <v>0</v>
      </c>
      <c r="K5" s="6">
        <f t="shared" si="6"/>
        <v>0</v>
      </c>
      <c r="L5" s="11" t="s">
        <v>80</v>
      </c>
      <c r="M5" s="5">
        <v>90</v>
      </c>
      <c r="N5" s="5">
        <v>-30</v>
      </c>
      <c r="P5" s="6"/>
      <c r="S5" s="11"/>
      <c r="T5" s="116"/>
      <c r="U5" s="29"/>
      <c r="AE5" s="5"/>
      <c r="AF5" s="6"/>
      <c r="AN5" s="5"/>
      <c r="AO5" s="5"/>
      <c r="AP5" s="6"/>
      <c r="AQ5" s="33"/>
    </row>
    <row r="6" spans="1:46" ht="75" x14ac:dyDescent="0.25">
      <c r="A6" s="11" t="s">
        <v>57</v>
      </c>
      <c r="B6" s="5" t="s">
        <v>37</v>
      </c>
      <c r="C6" s="35">
        <v>44287</v>
      </c>
      <c r="D6" s="30">
        <v>76.88</v>
      </c>
      <c r="E6" s="5">
        <f t="shared" si="0"/>
        <v>59.99</v>
      </c>
      <c r="F6" s="5">
        <f>SUM(S6:T6)</f>
        <v>2.2000000000000002</v>
      </c>
      <c r="G6" s="5">
        <f t="shared" si="2"/>
        <v>2.2000000000000002</v>
      </c>
      <c r="H6" s="5">
        <f t="shared" si="3"/>
        <v>1.18</v>
      </c>
      <c r="I6" s="5">
        <f t="shared" si="4"/>
        <v>0.28000000000000003</v>
      </c>
      <c r="J6" s="5">
        <f>SUM(AD6:AF6)</f>
        <v>1.4899999999999998</v>
      </c>
      <c r="K6" s="6">
        <f t="shared" si="6"/>
        <v>12.98</v>
      </c>
      <c r="L6" s="11" t="s">
        <v>122</v>
      </c>
      <c r="M6" s="17">
        <v>59.99</v>
      </c>
      <c r="P6" s="6"/>
      <c r="S6" s="30">
        <v>2.2000000000000002</v>
      </c>
      <c r="T6" s="117"/>
      <c r="U6" s="114">
        <v>0.6</v>
      </c>
      <c r="V6" s="5">
        <v>0.3</v>
      </c>
      <c r="W6" s="5">
        <v>0.04</v>
      </c>
      <c r="X6" s="5">
        <v>0.03</v>
      </c>
      <c r="Z6" s="17">
        <v>0.16</v>
      </c>
      <c r="AA6" s="5">
        <v>0.04</v>
      </c>
      <c r="AB6" s="5">
        <v>0.01</v>
      </c>
      <c r="AE6" s="17">
        <v>0.36</v>
      </c>
      <c r="AF6" s="31">
        <v>1.1299999999999999</v>
      </c>
      <c r="AG6" s="11" t="s">
        <v>58</v>
      </c>
      <c r="AH6" s="5">
        <v>5.99</v>
      </c>
      <c r="AI6" s="5" t="s">
        <v>59</v>
      </c>
      <c r="AJ6" s="17">
        <v>6.99</v>
      </c>
      <c r="AN6" s="5"/>
      <c r="AO6" s="5"/>
      <c r="AP6" s="6"/>
      <c r="AQ6" s="33"/>
    </row>
    <row r="7" spans="1:46" ht="60" x14ac:dyDescent="0.25">
      <c r="A7" s="11" t="s">
        <v>25</v>
      </c>
      <c r="B7" s="5" t="s">
        <v>29</v>
      </c>
      <c r="C7" s="35">
        <v>44166</v>
      </c>
      <c r="D7" s="11">
        <v>46.35</v>
      </c>
      <c r="E7" s="5">
        <f t="shared" si="0"/>
        <v>36.58</v>
      </c>
      <c r="F7" s="5">
        <f t="shared" si="1"/>
        <v>1.95</v>
      </c>
      <c r="G7" s="5">
        <f t="shared" si="2"/>
        <v>1.95</v>
      </c>
      <c r="H7" s="5">
        <f t="shared" si="3"/>
        <v>1.1600000000000001</v>
      </c>
      <c r="I7" s="5">
        <f>SUM(W7:AB7)</f>
        <v>0.90999999999999992</v>
      </c>
      <c r="J7" s="5">
        <f t="shared" si="5"/>
        <v>1.39</v>
      </c>
      <c r="K7" s="6">
        <f t="shared" si="6"/>
        <v>0.27</v>
      </c>
      <c r="L7" s="11" t="s">
        <v>26</v>
      </c>
      <c r="M7" s="5">
        <v>20</v>
      </c>
      <c r="O7" s="5" t="s">
        <v>33</v>
      </c>
      <c r="P7" s="6">
        <v>16.579999999999998</v>
      </c>
      <c r="S7" s="11">
        <v>1.95</v>
      </c>
      <c r="T7" s="6"/>
      <c r="V7" s="5">
        <v>0.19</v>
      </c>
      <c r="W7" s="5">
        <v>0.08</v>
      </c>
      <c r="X7" s="5">
        <v>0.08</v>
      </c>
      <c r="Z7" s="5">
        <v>0.56999999999999995</v>
      </c>
      <c r="AA7" s="5">
        <v>0.12</v>
      </c>
      <c r="AB7" s="5">
        <v>0.06</v>
      </c>
      <c r="AC7" s="6">
        <v>0.06</v>
      </c>
      <c r="AE7" s="5"/>
      <c r="AF7" s="6">
        <v>1.39</v>
      </c>
      <c r="AG7" s="11" t="s">
        <v>35</v>
      </c>
      <c r="AH7" s="5">
        <v>0.27</v>
      </c>
      <c r="AN7" s="5"/>
      <c r="AO7" s="5"/>
      <c r="AP7" s="6"/>
      <c r="AQ7" s="13" t="s">
        <v>27</v>
      </c>
      <c r="AR7" s="5">
        <v>5</v>
      </c>
    </row>
    <row r="8" spans="1:46" ht="75" x14ac:dyDescent="0.25">
      <c r="A8" s="11" t="s">
        <v>36</v>
      </c>
      <c r="B8" s="5" t="s">
        <v>37</v>
      </c>
      <c r="C8" s="35">
        <v>44166</v>
      </c>
      <c r="D8" s="11">
        <v>74.150000000000006</v>
      </c>
      <c r="E8" s="5">
        <f t="shared" si="0"/>
        <v>56.49</v>
      </c>
      <c r="F8" s="5">
        <f t="shared" si="1"/>
        <v>2.5299999999999998</v>
      </c>
      <c r="G8" s="5">
        <f t="shared" si="2"/>
        <v>2.5299999999999998</v>
      </c>
      <c r="H8" s="5">
        <f t="shared" si="3"/>
        <v>0.96000000000000008</v>
      </c>
      <c r="I8" s="5">
        <f t="shared" si="4"/>
        <v>0.62</v>
      </c>
      <c r="J8" s="5">
        <f t="shared" si="5"/>
        <v>3.64</v>
      </c>
      <c r="K8" s="6">
        <f t="shared" si="6"/>
        <v>0.95</v>
      </c>
      <c r="L8" s="11" t="s">
        <v>38</v>
      </c>
      <c r="M8" s="5">
        <v>49.99</v>
      </c>
      <c r="O8" s="5" t="s">
        <v>39</v>
      </c>
      <c r="P8" s="6">
        <v>6.5</v>
      </c>
      <c r="Q8" s="11" t="s">
        <v>40</v>
      </c>
      <c r="R8" s="6">
        <v>9.5</v>
      </c>
      <c r="S8" s="11">
        <v>2.5299999999999998</v>
      </c>
      <c r="T8" s="6"/>
      <c r="V8" s="5">
        <v>0.3</v>
      </c>
      <c r="W8" s="5">
        <v>0.06</v>
      </c>
      <c r="X8" s="5">
        <v>0.06</v>
      </c>
      <c r="Z8" s="5">
        <v>0.38</v>
      </c>
      <c r="AA8" s="5">
        <v>0.08</v>
      </c>
      <c r="AB8" s="5">
        <v>0.04</v>
      </c>
      <c r="AC8" s="6">
        <v>0.04</v>
      </c>
      <c r="AE8" s="5"/>
      <c r="AF8" s="6">
        <v>3.64</v>
      </c>
      <c r="AG8" s="29" t="s">
        <v>54</v>
      </c>
      <c r="AH8" s="5">
        <v>0.03</v>
      </c>
      <c r="AI8" s="5" t="s">
        <v>55</v>
      </c>
      <c r="AJ8" s="5">
        <v>0.32</v>
      </c>
      <c r="AK8" s="5" t="s">
        <v>56</v>
      </c>
      <c r="AL8" s="17">
        <v>0.6</v>
      </c>
      <c r="AN8" s="5"/>
      <c r="AO8" s="5"/>
      <c r="AP8" s="6"/>
      <c r="AQ8" s="33"/>
    </row>
    <row r="9" spans="1:46" ht="105" x14ac:dyDescent="0.25">
      <c r="A9" s="11" t="s">
        <v>18</v>
      </c>
      <c r="B9" s="5" t="s">
        <v>28</v>
      </c>
      <c r="C9" s="35">
        <v>44166</v>
      </c>
      <c r="D9" s="11">
        <v>81.11</v>
      </c>
      <c r="E9" s="5">
        <f t="shared" si="0"/>
        <v>62.5</v>
      </c>
      <c r="F9" s="5">
        <f t="shared" si="1"/>
        <v>0.61</v>
      </c>
      <c r="G9" s="5">
        <f t="shared" si="2"/>
        <v>0.61</v>
      </c>
      <c r="H9" s="5">
        <f t="shared" si="3"/>
        <v>0.52</v>
      </c>
      <c r="I9" s="5">
        <f t="shared" si="4"/>
        <v>0.21000000000000002</v>
      </c>
      <c r="J9" s="5">
        <f t="shared" si="5"/>
        <v>4.32</v>
      </c>
      <c r="K9" s="6">
        <f t="shared" si="6"/>
        <v>2.16</v>
      </c>
      <c r="L9" s="11" t="s">
        <v>19</v>
      </c>
      <c r="M9" s="5">
        <v>50</v>
      </c>
      <c r="N9" s="5">
        <v>-7.5</v>
      </c>
      <c r="O9" s="5" t="s">
        <v>20</v>
      </c>
      <c r="P9" s="6">
        <v>20</v>
      </c>
      <c r="S9" s="11">
        <v>0.61</v>
      </c>
      <c r="T9" s="6"/>
      <c r="V9" s="5">
        <v>0.3</v>
      </c>
      <c r="W9" s="5">
        <v>0.02</v>
      </c>
      <c r="X9" s="5">
        <v>0.02</v>
      </c>
      <c r="Z9" s="5">
        <v>0.13</v>
      </c>
      <c r="AA9" s="5">
        <v>0.03</v>
      </c>
      <c r="AB9" s="5">
        <v>0.01</v>
      </c>
      <c r="AC9" s="6">
        <v>0.01</v>
      </c>
      <c r="AD9" s="11">
        <v>3.73</v>
      </c>
      <c r="AE9" s="5"/>
      <c r="AF9" s="6">
        <v>0.59</v>
      </c>
      <c r="AG9" s="11" t="s">
        <v>6</v>
      </c>
      <c r="AH9" s="5">
        <v>0.21</v>
      </c>
      <c r="AI9" s="5" t="s">
        <v>7</v>
      </c>
      <c r="AJ9" s="5">
        <v>1.95</v>
      </c>
      <c r="AN9" s="5"/>
      <c r="AO9" s="5"/>
      <c r="AP9" s="6"/>
      <c r="AQ9" s="13" t="s">
        <v>24</v>
      </c>
      <c r="AR9" s="5">
        <v>11</v>
      </c>
      <c r="AS9" s="5"/>
      <c r="AT9" s="6"/>
    </row>
    <row r="10" spans="1:46" ht="45" x14ac:dyDescent="0.25">
      <c r="A10" s="29" t="s">
        <v>64</v>
      </c>
      <c r="B10" s="5" t="s">
        <v>28</v>
      </c>
      <c r="C10" s="36">
        <v>42062</v>
      </c>
      <c r="D10" s="29">
        <v>176.45</v>
      </c>
      <c r="E10" s="70">
        <f>SUM(M10:P10)</f>
        <v>145</v>
      </c>
      <c r="F10" s="103">
        <f t="shared" si="1"/>
        <v>0.88</v>
      </c>
      <c r="G10" s="103">
        <f t="shared" si="2"/>
        <v>0.88</v>
      </c>
      <c r="H10" s="103">
        <f t="shared" si="3"/>
        <v>0.62000000000000011</v>
      </c>
      <c r="I10" s="103">
        <f t="shared" si="4"/>
        <v>0.52</v>
      </c>
      <c r="J10" s="103">
        <f t="shared" si="5"/>
        <v>1.59</v>
      </c>
      <c r="K10" s="116">
        <f t="shared" si="6"/>
        <v>1.27</v>
      </c>
      <c r="L10" s="29" t="s">
        <v>111</v>
      </c>
      <c r="M10" s="70">
        <v>130</v>
      </c>
      <c r="N10" s="5">
        <v>-25</v>
      </c>
      <c r="O10" s="5" t="s">
        <v>109</v>
      </c>
      <c r="P10" s="6">
        <v>40</v>
      </c>
      <c r="Q10" s="11" t="s">
        <v>110</v>
      </c>
      <c r="R10" s="6">
        <v>27.09</v>
      </c>
      <c r="S10" s="11">
        <v>0.88</v>
      </c>
      <c r="T10" s="6"/>
      <c r="V10" s="5">
        <v>0.08</v>
      </c>
      <c r="W10" s="5">
        <v>0.1</v>
      </c>
      <c r="X10" s="5">
        <v>0.04</v>
      </c>
      <c r="Z10" s="5">
        <v>0.28000000000000003</v>
      </c>
      <c r="AA10" s="5">
        <v>0.05</v>
      </c>
      <c r="AB10" s="5">
        <v>0.05</v>
      </c>
      <c r="AC10" s="6">
        <v>0.02</v>
      </c>
      <c r="AE10" s="5"/>
      <c r="AF10" s="6">
        <v>1.59</v>
      </c>
      <c r="AG10" s="11" t="s">
        <v>73</v>
      </c>
      <c r="AH10" s="5">
        <v>0.61</v>
      </c>
      <c r="AI10" s="5" t="s">
        <v>74</v>
      </c>
      <c r="AJ10" s="5">
        <v>0.66</v>
      </c>
      <c r="AN10" s="5"/>
      <c r="AO10" s="5"/>
      <c r="AP10" s="6"/>
      <c r="AQ10" s="33"/>
    </row>
    <row r="11" spans="1:46" ht="45.75" thickBot="1" x14ac:dyDescent="0.3">
      <c r="A11" s="44" t="s">
        <v>79</v>
      </c>
      <c r="B11" s="45" t="s">
        <v>108</v>
      </c>
      <c r="C11" s="119">
        <v>44240</v>
      </c>
      <c r="D11" s="44">
        <v>245.89</v>
      </c>
      <c r="E11" s="45">
        <f>SUM(M11:P11)</f>
        <v>179.98000000000002</v>
      </c>
      <c r="F11" s="45">
        <f t="shared" si="1"/>
        <v>0.61</v>
      </c>
      <c r="G11" s="45">
        <f t="shared" si="2"/>
        <v>0.61</v>
      </c>
      <c r="H11" s="45">
        <f t="shared" si="3"/>
        <v>0.3</v>
      </c>
      <c r="I11" s="45">
        <f t="shared" si="4"/>
        <v>0</v>
      </c>
      <c r="J11" s="45">
        <f t="shared" si="5"/>
        <v>3.15</v>
      </c>
      <c r="K11" s="112">
        <f t="shared" si="6"/>
        <v>38.04</v>
      </c>
      <c r="L11" s="44" t="s">
        <v>114</v>
      </c>
      <c r="M11" s="45">
        <v>169.99</v>
      </c>
      <c r="N11" s="45"/>
      <c r="O11" s="45" t="s">
        <v>115</v>
      </c>
      <c r="P11" s="112">
        <v>9.99</v>
      </c>
      <c r="Q11" s="44" t="s">
        <v>113</v>
      </c>
      <c r="R11" s="112">
        <v>48.85</v>
      </c>
      <c r="S11" s="44">
        <v>0.61</v>
      </c>
      <c r="T11" s="112"/>
      <c r="U11" s="44"/>
      <c r="V11" s="45">
        <v>0.3</v>
      </c>
      <c r="W11" s="45"/>
      <c r="X11" s="45"/>
      <c r="Y11" s="45"/>
      <c r="Z11" s="45"/>
      <c r="AA11" s="45"/>
      <c r="AB11" s="45"/>
      <c r="AC11" s="112"/>
      <c r="AD11" s="44"/>
      <c r="AE11" s="45">
        <v>3.15</v>
      </c>
      <c r="AF11" s="112"/>
      <c r="AG11" s="44" t="s">
        <v>112</v>
      </c>
      <c r="AH11" s="45">
        <v>0.98</v>
      </c>
      <c r="AI11" s="45" t="s">
        <v>116</v>
      </c>
      <c r="AJ11" s="45">
        <v>17.05</v>
      </c>
      <c r="AK11" s="45" t="s">
        <v>117</v>
      </c>
      <c r="AL11" s="45">
        <v>10</v>
      </c>
      <c r="AM11" s="45" t="s">
        <v>118</v>
      </c>
      <c r="AN11" s="45">
        <v>8.2899999999999991</v>
      </c>
      <c r="AO11" s="45" t="s">
        <v>121</v>
      </c>
      <c r="AP11" s="112">
        <v>1.72</v>
      </c>
      <c r="AQ11" s="111"/>
      <c r="AR11" s="45"/>
      <c r="AS11" s="108"/>
      <c r="AT11" s="109"/>
    </row>
    <row r="12" spans="1:46" x14ac:dyDescent="0.25">
      <c r="A12" s="18"/>
      <c r="B12" s="19"/>
      <c r="C12" s="34"/>
      <c r="D12" s="38"/>
      <c r="E12" s="12"/>
      <c r="F12" s="12"/>
      <c r="G12" s="12"/>
      <c r="H12" s="12"/>
      <c r="I12" s="12"/>
      <c r="J12" s="12"/>
      <c r="K12" s="23"/>
      <c r="L12" s="18"/>
      <c r="M12" s="19"/>
      <c r="N12" s="19"/>
      <c r="O12" s="19"/>
      <c r="P12" s="20"/>
      <c r="Q12" s="18"/>
      <c r="R12" s="21"/>
      <c r="S12" s="22"/>
      <c r="T12" s="12"/>
      <c r="U12" s="18"/>
      <c r="V12" s="19"/>
      <c r="W12" s="19"/>
      <c r="X12" s="19"/>
      <c r="Y12" s="19"/>
      <c r="Z12" s="19"/>
      <c r="AA12" s="19"/>
      <c r="AB12" s="19"/>
      <c r="AC12" s="21"/>
      <c r="AD12" s="18"/>
      <c r="AE12" s="12"/>
      <c r="AF12" s="20"/>
      <c r="AG12" s="18"/>
      <c r="AH12" s="19"/>
      <c r="AI12" s="19"/>
      <c r="AJ12" s="19"/>
      <c r="AK12" s="19"/>
      <c r="AL12" s="19"/>
      <c r="AM12" s="19"/>
      <c r="AN12" s="20"/>
      <c r="AO12" s="20"/>
      <c r="AP12" s="20"/>
      <c r="AQ12" s="104"/>
      <c r="AR12" s="105"/>
      <c r="AS12" s="105"/>
      <c r="AT12" s="106"/>
    </row>
  </sheetData>
  <autoFilter ref="A2:AT11" xr:uid="{584224A1-83C3-4BA7-BD46-876D2520574B}">
    <sortState xmlns:xlrd2="http://schemas.microsoft.com/office/spreadsheetml/2017/richdata2" ref="A3:AT9">
      <sortCondition ref="A2"/>
    </sortState>
  </autoFilter>
  <mergeCells count="9">
    <mergeCell ref="D1:K1"/>
    <mergeCell ref="A1:C1"/>
    <mergeCell ref="L1:P1"/>
    <mergeCell ref="Q1:R1"/>
    <mergeCell ref="AQ1:AT1"/>
    <mergeCell ref="AG1:AP1"/>
    <mergeCell ref="AD1:AF1"/>
    <mergeCell ref="S1:T1"/>
    <mergeCell ref="U1:AC1"/>
  </mergeCells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B9A5-FCF4-4A46-86FF-8E406767A4F2}">
  <dimension ref="A1:J11"/>
  <sheetViews>
    <sheetView zoomScaleNormal="100" workbookViewId="0">
      <selection activeCell="G16" sqref="G16"/>
    </sheetView>
  </sheetViews>
  <sheetFormatPr defaultRowHeight="15" x14ac:dyDescent="0.25"/>
  <cols>
    <col min="1" max="1" width="12.42578125" style="7" customWidth="1"/>
    <col min="2" max="2" width="22.42578125" style="1" customWidth="1"/>
    <col min="10" max="10" width="13.85546875" style="28" customWidth="1"/>
  </cols>
  <sheetData>
    <row r="1" spans="1:10" ht="18" customHeight="1" thickBot="1" x14ac:dyDescent="0.3">
      <c r="A1" s="86" t="s">
        <v>41</v>
      </c>
      <c r="B1" s="87"/>
      <c r="C1" s="88"/>
      <c r="D1" s="86" t="s">
        <v>78</v>
      </c>
      <c r="E1" s="87"/>
      <c r="F1" s="87"/>
      <c r="G1" s="87"/>
      <c r="H1" s="87"/>
      <c r="I1" s="88"/>
      <c r="J1" s="69" t="s">
        <v>94</v>
      </c>
    </row>
    <row r="2" spans="1:10" ht="60.75" thickBot="1" x14ac:dyDescent="0.3">
      <c r="A2" s="32" t="s">
        <v>0</v>
      </c>
      <c r="B2" s="37" t="s">
        <v>1</v>
      </c>
      <c r="C2" s="43" t="s">
        <v>2</v>
      </c>
      <c r="D2" s="24" t="s">
        <v>23</v>
      </c>
      <c r="E2" s="24" t="s">
        <v>75</v>
      </c>
      <c r="F2" s="24" t="s">
        <v>92</v>
      </c>
      <c r="G2" s="24" t="s">
        <v>93</v>
      </c>
      <c r="H2" s="24" t="s">
        <v>44</v>
      </c>
      <c r="I2" s="32" t="s">
        <v>90</v>
      </c>
      <c r="J2" s="37" t="s">
        <v>105</v>
      </c>
    </row>
    <row r="3" spans="1:10" ht="30" x14ac:dyDescent="0.25">
      <c r="A3" s="68" t="s">
        <v>64</v>
      </c>
      <c r="B3" s="57" t="s">
        <v>65</v>
      </c>
      <c r="C3" s="64">
        <v>43435</v>
      </c>
      <c r="D3" s="73">
        <v>55.51</v>
      </c>
      <c r="E3" s="59">
        <v>37</v>
      </c>
      <c r="F3" s="59">
        <v>2.38</v>
      </c>
      <c r="G3" s="59">
        <v>3.34</v>
      </c>
      <c r="H3" s="59">
        <v>3.48</v>
      </c>
      <c r="I3" s="120">
        <v>5.0999999999999996</v>
      </c>
      <c r="J3" s="72">
        <f t="shared" ref="J3:J11" si="0">SUM(F3:I3)/D3</f>
        <v>0.2576112412177986</v>
      </c>
    </row>
    <row r="4" spans="1:10" ht="30" x14ac:dyDescent="0.25">
      <c r="A4" s="48" t="s">
        <v>64</v>
      </c>
      <c r="B4" s="5" t="s">
        <v>28</v>
      </c>
      <c r="C4" s="65">
        <v>44166</v>
      </c>
      <c r="D4" s="49">
        <v>117.64</v>
      </c>
      <c r="E4" s="50">
        <v>112.5</v>
      </c>
      <c r="F4" s="50">
        <v>0.56999999999999995</v>
      </c>
      <c r="G4" s="50">
        <v>0.6100000000000001</v>
      </c>
      <c r="H4" s="50">
        <v>0.47</v>
      </c>
      <c r="I4" s="121">
        <v>3.49</v>
      </c>
      <c r="J4" s="66">
        <f t="shared" si="0"/>
        <v>4.3692621557293441E-2</v>
      </c>
    </row>
    <row r="5" spans="1:10" x14ac:dyDescent="0.25">
      <c r="A5" s="48" t="s">
        <v>79</v>
      </c>
      <c r="B5" s="5" t="s">
        <v>82</v>
      </c>
      <c r="C5" s="65">
        <v>44166</v>
      </c>
      <c r="D5" s="49">
        <v>60</v>
      </c>
      <c r="E5" s="50">
        <v>60</v>
      </c>
      <c r="F5" s="50">
        <v>0</v>
      </c>
      <c r="G5" s="50">
        <v>0</v>
      </c>
      <c r="H5" s="50">
        <v>0</v>
      </c>
      <c r="I5" s="121">
        <v>0</v>
      </c>
      <c r="J5" s="66">
        <f t="shared" si="0"/>
        <v>0</v>
      </c>
    </row>
    <row r="6" spans="1:10" ht="30" x14ac:dyDescent="0.25">
      <c r="A6" s="48" t="s">
        <v>57</v>
      </c>
      <c r="B6" s="5" t="s">
        <v>37</v>
      </c>
      <c r="C6" s="124">
        <v>44287</v>
      </c>
      <c r="D6" s="51">
        <v>76.88</v>
      </c>
      <c r="E6" s="50">
        <v>59.99</v>
      </c>
      <c r="F6" s="50">
        <v>2.2000000000000002</v>
      </c>
      <c r="G6" s="50">
        <v>1.18</v>
      </c>
      <c r="H6" s="50">
        <v>1.4899999999999998</v>
      </c>
      <c r="I6" s="121">
        <v>12.98</v>
      </c>
      <c r="J6" s="66">
        <f>SUM(F6:I6)/D6</f>
        <v>0.23218002081165456</v>
      </c>
    </row>
    <row r="7" spans="1:10" ht="30" x14ac:dyDescent="0.25">
      <c r="A7" s="48" t="s">
        <v>25</v>
      </c>
      <c r="B7" s="5" t="s">
        <v>29</v>
      </c>
      <c r="C7" s="65">
        <v>44166</v>
      </c>
      <c r="D7" s="49">
        <v>46.35</v>
      </c>
      <c r="E7" s="50">
        <v>36.58</v>
      </c>
      <c r="F7" s="50">
        <v>1.95</v>
      </c>
      <c r="G7" s="50">
        <v>1.1600000000000001</v>
      </c>
      <c r="H7" s="50">
        <v>1.39</v>
      </c>
      <c r="I7" s="121">
        <v>0.27</v>
      </c>
      <c r="J7" s="66">
        <f t="shared" si="0"/>
        <v>0.10291262135922329</v>
      </c>
    </row>
    <row r="8" spans="1:10" ht="30" x14ac:dyDescent="0.25">
      <c r="A8" s="48" t="s">
        <v>36</v>
      </c>
      <c r="B8" s="5" t="s">
        <v>37</v>
      </c>
      <c r="C8" s="65">
        <v>44166</v>
      </c>
      <c r="D8" s="49">
        <v>74.150000000000006</v>
      </c>
      <c r="E8" s="50">
        <v>56.49</v>
      </c>
      <c r="F8" s="50">
        <v>2.5299999999999998</v>
      </c>
      <c r="G8" s="50">
        <v>0.96000000000000008</v>
      </c>
      <c r="H8" s="50">
        <v>3.64</v>
      </c>
      <c r="I8" s="121">
        <v>0.95</v>
      </c>
      <c r="J8" s="66">
        <f t="shared" si="0"/>
        <v>0.10896830748482804</v>
      </c>
    </row>
    <row r="9" spans="1:10" ht="30" x14ac:dyDescent="0.25">
      <c r="A9" s="48" t="s">
        <v>18</v>
      </c>
      <c r="B9" s="5" t="s">
        <v>28</v>
      </c>
      <c r="C9" s="65">
        <v>44166</v>
      </c>
      <c r="D9" s="49">
        <v>81.11</v>
      </c>
      <c r="E9" s="50">
        <v>62.5</v>
      </c>
      <c r="F9" s="50">
        <v>0.61</v>
      </c>
      <c r="G9" s="50">
        <v>0.52</v>
      </c>
      <c r="H9" s="50">
        <v>4.32</v>
      </c>
      <c r="I9" s="121">
        <v>2.16</v>
      </c>
      <c r="J9" s="66">
        <f t="shared" si="0"/>
        <v>9.3823203057576132E-2</v>
      </c>
    </row>
    <row r="10" spans="1:10" ht="30" x14ac:dyDescent="0.25">
      <c r="A10" s="74" t="s">
        <v>64</v>
      </c>
      <c r="B10" s="71" t="s">
        <v>28</v>
      </c>
      <c r="C10" s="65">
        <v>42062</v>
      </c>
      <c r="D10" s="49">
        <v>176.45</v>
      </c>
      <c r="E10" s="50">
        <v>145</v>
      </c>
      <c r="F10" s="50">
        <v>0.88</v>
      </c>
      <c r="G10" s="50">
        <v>0.62000000000000011</v>
      </c>
      <c r="H10" s="50">
        <v>1.59</v>
      </c>
      <c r="I10" s="121">
        <v>1.27</v>
      </c>
      <c r="J10" s="66">
        <f>SUM(F10:I10)/D10</f>
        <v>2.4709549447435534E-2</v>
      </c>
    </row>
    <row r="11" spans="1:10" ht="30.75" thickBot="1" x14ac:dyDescent="0.3">
      <c r="A11" s="75" t="s">
        <v>79</v>
      </c>
      <c r="B11" s="76" t="s">
        <v>108</v>
      </c>
      <c r="C11" s="125">
        <v>44240</v>
      </c>
      <c r="D11" s="122">
        <v>245.89</v>
      </c>
      <c r="E11" s="52">
        <v>179.98000000000002</v>
      </c>
      <c r="F11" s="52">
        <v>0.61</v>
      </c>
      <c r="G11" s="52">
        <v>0.3</v>
      </c>
      <c r="H11" s="52">
        <v>3.15</v>
      </c>
      <c r="I11" s="123">
        <v>38.04</v>
      </c>
      <c r="J11" s="67">
        <f>SUM(F11:I11)/D11</f>
        <v>0.1712147708324861</v>
      </c>
    </row>
  </sheetData>
  <autoFilter ref="A2:Q2" xr:uid="{31704095-0F50-4DA9-B0E9-841DF2596DBC}">
    <sortState xmlns:xlrd2="http://schemas.microsoft.com/office/spreadsheetml/2017/richdata2" ref="A3:Q9">
      <sortCondition ref="A2"/>
    </sortState>
  </autoFilter>
  <mergeCells count="2">
    <mergeCell ref="A1:C1"/>
    <mergeCell ref="D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9235-1B04-4E8C-BD5B-259A37D80280}">
  <dimension ref="A1:N11"/>
  <sheetViews>
    <sheetView tabSelected="1" topLeftCell="I1" zoomScale="85" zoomScaleNormal="85" workbookViewId="0">
      <selection activeCell="N1" sqref="N1"/>
    </sheetView>
  </sheetViews>
  <sheetFormatPr defaultRowHeight="15" x14ac:dyDescent="0.25"/>
  <cols>
    <col min="1" max="1" width="11.140625" customWidth="1"/>
    <col min="2" max="2" width="22.42578125" style="1" customWidth="1"/>
    <col min="3" max="3" width="16.28515625" style="1" customWidth="1"/>
    <col min="4" max="5" width="14.28515625" customWidth="1"/>
    <col min="6" max="6" width="16.28515625" style="1" customWidth="1"/>
    <col min="7" max="7" width="14.42578125" style="3" customWidth="1"/>
    <col min="8" max="8" width="40" customWidth="1"/>
    <col min="9" max="9" width="15" style="28" customWidth="1"/>
    <col min="10" max="10" width="16.28515625" style="1" customWidth="1"/>
    <col min="11" max="11" width="14.42578125" style="4" customWidth="1"/>
    <col min="12" max="12" width="42.28515625" style="2" customWidth="1"/>
    <col min="13" max="13" width="15.7109375" style="40" customWidth="1"/>
    <col min="14" max="14" width="19.140625" customWidth="1"/>
  </cols>
  <sheetData>
    <row r="1" spans="1:14" ht="30.75" customHeight="1" thickBot="1" x14ac:dyDescent="0.4">
      <c r="A1" s="92" t="s">
        <v>102</v>
      </c>
      <c r="B1" s="93"/>
      <c r="C1" s="93"/>
      <c r="D1" s="93"/>
      <c r="E1" s="94"/>
      <c r="F1" s="89" t="s">
        <v>103</v>
      </c>
      <c r="G1" s="90"/>
      <c r="H1" s="90"/>
      <c r="I1" s="91"/>
      <c r="J1" s="89" t="s">
        <v>104</v>
      </c>
      <c r="K1" s="90"/>
      <c r="L1" s="90"/>
      <c r="M1" s="91"/>
      <c r="N1" s="147"/>
    </row>
    <row r="2" spans="1:14" ht="60.75" thickBot="1" x14ac:dyDescent="0.3">
      <c r="A2" s="24" t="s">
        <v>0</v>
      </c>
      <c r="B2" s="25" t="s">
        <v>1</v>
      </c>
      <c r="C2" s="128" t="s">
        <v>2</v>
      </c>
      <c r="D2" s="25" t="s">
        <v>23</v>
      </c>
      <c r="E2" s="26" t="s">
        <v>3</v>
      </c>
      <c r="F2" s="24" t="s">
        <v>95</v>
      </c>
      <c r="G2" s="25" t="s">
        <v>98</v>
      </c>
      <c r="H2" s="129" t="s">
        <v>100</v>
      </c>
      <c r="I2" s="146" t="s">
        <v>106</v>
      </c>
      <c r="J2" s="53" t="s">
        <v>96</v>
      </c>
      <c r="K2" s="25" t="s">
        <v>97</v>
      </c>
      <c r="L2" s="129" t="s">
        <v>99</v>
      </c>
      <c r="M2" s="146" t="s">
        <v>107</v>
      </c>
      <c r="N2" s="148" t="s">
        <v>101</v>
      </c>
    </row>
    <row r="3" spans="1:14" ht="30" x14ac:dyDescent="0.25">
      <c r="A3" s="56" t="s">
        <v>64</v>
      </c>
      <c r="B3" s="57" t="s">
        <v>65</v>
      </c>
      <c r="C3" s="58">
        <v>43435</v>
      </c>
      <c r="D3" s="59">
        <v>55.51</v>
      </c>
      <c r="E3" s="120">
        <v>37</v>
      </c>
      <c r="F3" s="61">
        <v>6.9400000000000003E-2</v>
      </c>
      <c r="G3" s="59">
        <v>2.89</v>
      </c>
      <c r="H3" s="130">
        <f t="shared" ref="H3:H11" si="0">G3/F3</f>
        <v>41.642651296829968</v>
      </c>
      <c r="I3" s="131">
        <f>H3/D3</f>
        <v>0.75018287329904465</v>
      </c>
      <c r="J3" s="135">
        <v>0.20100000000000001</v>
      </c>
      <c r="K3" s="59">
        <v>0.92</v>
      </c>
      <c r="L3" s="138">
        <f t="shared" ref="L3:L9" si="1">K3/J3</f>
        <v>4.5771144278606961</v>
      </c>
      <c r="M3" s="139">
        <f>L3/D3</f>
        <v>8.2455673353642525E-2</v>
      </c>
      <c r="N3" s="143">
        <f t="shared" ref="N3:N11" si="2">H3+L3</f>
        <v>46.21976572469066</v>
      </c>
    </row>
    <row r="4" spans="1:14" ht="30" x14ac:dyDescent="0.25">
      <c r="A4" s="11" t="s">
        <v>64</v>
      </c>
      <c r="B4" s="5" t="s">
        <v>28</v>
      </c>
      <c r="C4" s="46">
        <v>44166</v>
      </c>
      <c r="D4" s="50">
        <v>117.64</v>
      </c>
      <c r="E4" s="121">
        <v>112.5</v>
      </c>
      <c r="F4" s="62">
        <v>7.7490000000000003E-2</v>
      </c>
      <c r="G4" s="50">
        <v>0.29000000000000004</v>
      </c>
      <c r="H4" s="126">
        <f t="shared" si="0"/>
        <v>3.7424183765647183</v>
      </c>
      <c r="I4" s="132">
        <f t="shared" ref="I4:I11" si="3">H4/D4</f>
        <v>3.1812464948697029E-2</v>
      </c>
      <c r="J4" s="136">
        <v>0.27100000000000002</v>
      </c>
      <c r="K4" s="50">
        <v>0.56999999999999995</v>
      </c>
      <c r="L4" s="127">
        <f t="shared" si="1"/>
        <v>2.1033210332103316</v>
      </c>
      <c r="M4" s="140">
        <f t="shared" ref="M4:M9" si="4">L4/D4</f>
        <v>1.7879301540380241E-2</v>
      </c>
      <c r="N4" s="144">
        <f t="shared" si="2"/>
        <v>5.8457394097750495</v>
      </c>
    </row>
    <row r="5" spans="1:14" x14ac:dyDescent="0.25">
      <c r="A5" s="11" t="s">
        <v>79</v>
      </c>
      <c r="B5" s="5" t="s">
        <v>82</v>
      </c>
      <c r="C5" s="46">
        <v>44166</v>
      </c>
      <c r="D5" s="50">
        <v>60</v>
      </c>
      <c r="E5" s="121">
        <v>60</v>
      </c>
      <c r="F5" s="62">
        <v>7.7490000000000003E-2</v>
      </c>
      <c r="G5" s="50">
        <v>0</v>
      </c>
      <c r="H5" s="126">
        <f t="shared" si="0"/>
        <v>0</v>
      </c>
      <c r="I5" s="132">
        <f t="shared" si="3"/>
        <v>0</v>
      </c>
      <c r="J5" s="136">
        <v>0.27100000000000002</v>
      </c>
      <c r="K5" s="50">
        <v>0</v>
      </c>
      <c r="L5" s="127">
        <f t="shared" si="1"/>
        <v>0</v>
      </c>
      <c r="M5" s="140">
        <f t="shared" si="4"/>
        <v>0</v>
      </c>
      <c r="N5" s="144">
        <f t="shared" si="2"/>
        <v>0</v>
      </c>
    </row>
    <row r="6" spans="1:14" ht="30" x14ac:dyDescent="0.25">
      <c r="A6" s="11" t="s">
        <v>57</v>
      </c>
      <c r="B6" s="5" t="s">
        <v>37</v>
      </c>
      <c r="C6" s="46">
        <v>44287</v>
      </c>
      <c r="D6" s="55">
        <v>76.88</v>
      </c>
      <c r="E6" s="121">
        <v>59.99</v>
      </c>
      <c r="F6" s="62">
        <v>7.7490000000000003E-2</v>
      </c>
      <c r="G6" s="50">
        <v>0.28000000000000003</v>
      </c>
      <c r="H6" s="126">
        <f>G6/F6</f>
        <v>3.6133694670280039</v>
      </c>
      <c r="I6" s="132">
        <f t="shared" si="3"/>
        <v>4.7000123140322633E-2</v>
      </c>
      <c r="J6" s="136">
        <v>0.33400000000000002</v>
      </c>
      <c r="K6" s="50">
        <v>1.95</v>
      </c>
      <c r="L6" s="127">
        <f t="shared" si="1"/>
        <v>5.8383233532934131</v>
      </c>
      <c r="M6" s="140">
        <f t="shared" si="4"/>
        <v>7.5940730401839407E-2</v>
      </c>
      <c r="N6" s="144">
        <f t="shared" si="2"/>
        <v>9.4516928203214174</v>
      </c>
    </row>
    <row r="7" spans="1:14" ht="30" x14ac:dyDescent="0.25">
      <c r="A7" s="11" t="s">
        <v>25</v>
      </c>
      <c r="B7" s="5" t="s">
        <v>29</v>
      </c>
      <c r="C7" s="46">
        <v>44166</v>
      </c>
      <c r="D7" s="50">
        <v>46.35</v>
      </c>
      <c r="E7" s="121">
        <v>36.58</v>
      </c>
      <c r="F7" s="62">
        <v>7.7490000000000003E-2</v>
      </c>
      <c r="G7" s="50">
        <v>0.90999999999999992</v>
      </c>
      <c r="H7" s="126">
        <f t="shared" si="0"/>
        <v>11.74345076784101</v>
      </c>
      <c r="I7" s="132">
        <f t="shared" si="3"/>
        <v>0.25336463361037775</v>
      </c>
      <c r="J7" s="136">
        <v>0.27100000000000002</v>
      </c>
      <c r="K7" s="50">
        <v>1.95</v>
      </c>
      <c r="L7" s="127">
        <f t="shared" si="1"/>
        <v>7.1955719557195561</v>
      </c>
      <c r="M7" s="140">
        <f t="shared" si="4"/>
        <v>0.15524427088931081</v>
      </c>
      <c r="N7" s="144">
        <f t="shared" si="2"/>
        <v>18.939022723560566</v>
      </c>
    </row>
    <row r="8" spans="1:14" ht="30" x14ac:dyDescent="0.25">
      <c r="A8" s="11" t="s">
        <v>36</v>
      </c>
      <c r="B8" s="5" t="s">
        <v>37</v>
      </c>
      <c r="C8" s="46">
        <v>44166</v>
      </c>
      <c r="D8" s="50">
        <v>74.150000000000006</v>
      </c>
      <c r="E8" s="121">
        <v>56.49</v>
      </c>
      <c r="F8" s="62">
        <v>7.7490000000000003E-2</v>
      </c>
      <c r="G8" s="50">
        <v>0.62</v>
      </c>
      <c r="H8" s="126">
        <f t="shared" si="0"/>
        <v>8.0010323912762935</v>
      </c>
      <c r="I8" s="132">
        <f t="shared" si="3"/>
        <v>0.10790333636245844</v>
      </c>
      <c r="J8" s="136">
        <v>0.27100000000000002</v>
      </c>
      <c r="K8" s="50">
        <v>2.5299999999999998</v>
      </c>
      <c r="L8" s="127">
        <f t="shared" si="1"/>
        <v>9.3357933579335786</v>
      </c>
      <c r="M8" s="140">
        <f t="shared" si="4"/>
        <v>0.12590415856956949</v>
      </c>
      <c r="N8" s="144">
        <f t="shared" si="2"/>
        <v>17.336825749209872</v>
      </c>
    </row>
    <row r="9" spans="1:14" ht="30" x14ac:dyDescent="0.25">
      <c r="A9" s="11" t="s">
        <v>18</v>
      </c>
      <c r="B9" s="5" t="s">
        <v>28</v>
      </c>
      <c r="C9" s="46">
        <v>44166</v>
      </c>
      <c r="D9" s="50">
        <v>81.11</v>
      </c>
      <c r="E9" s="121">
        <v>62.5</v>
      </c>
      <c r="F9" s="62">
        <v>7.7490000000000003E-2</v>
      </c>
      <c r="G9" s="50">
        <v>0.21000000000000002</v>
      </c>
      <c r="H9" s="126">
        <f t="shared" si="0"/>
        <v>2.7100271002710028</v>
      </c>
      <c r="I9" s="132">
        <f t="shared" si="3"/>
        <v>3.3411750712254995E-2</v>
      </c>
      <c r="J9" s="136">
        <v>0.27100000000000002</v>
      </c>
      <c r="K9" s="50">
        <v>0.61</v>
      </c>
      <c r="L9" s="127">
        <f t="shared" si="1"/>
        <v>2.250922509225092</v>
      </c>
      <c r="M9" s="140">
        <f t="shared" si="4"/>
        <v>2.7751479586057108E-2</v>
      </c>
      <c r="N9" s="144">
        <f t="shared" si="2"/>
        <v>4.9609496094960948</v>
      </c>
    </row>
    <row r="10" spans="1:14" ht="30" x14ac:dyDescent="0.25">
      <c r="A10" s="29" t="s">
        <v>64</v>
      </c>
      <c r="B10" s="5" t="s">
        <v>28</v>
      </c>
      <c r="C10" s="46">
        <v>42062</v>
      </c>
      <c r="D10" s="50">
        <v>176.45</v>
      </c>
      <c r="E10" s="121">
        <v>145</v>
      </c>
      <c r="F10" s="62">
        <v>4.6440000000000002E-2</v>
      </c>
      <c r="G10" s="50">
        <v>0.52</v>
      </c>
      <c r="H10" s="126">
        <f t="shared" si="0"/>
        <v>11.19724375538329</v>
      </c>
      <c r="I10" s="132">
        <f t="shared" si="3"/>
        <v>6.3458451433172525E-2</v>
      </c>
      <c r="J10" s="136">
        <v>0.16800000000000001</v>
      </c>
      <c r="K10" s="50">
        <v>0.88</v>
      </c>
      <c r="L10" s="127">
        <f t="shared" ref="L10:L11" si="5">K10/J10</f>
        <v>5.2380952380952381</v>
      </c>
      <c r="M10" s="140">
        <f t="shared" ref="M10:M11" si="6">L10/D10</f>
        <v>2.9686003049562135E-2</v>
      </c>
      <c r="N10" s="144">
        <f t="shared" si="2"/>
        <v>16.435338993478528</v>
      </c>
    </row>
    <row r="11" spans="1:14" ht="30.75" thickBot="1" x14ac:dyDescent="0.3">
      <c r="A11" s="44" t="s">
        <v>79</v>
      </c>
      <c r="B11" s="45" t="s">
        <v>108</v>
      </c>
      <c r="C11" s="47">
        <v>44240</v>
      </c>
      <c r="D11" s="52">
        <v>245.89</v>
      </c>
      <c r="E11" s="123">
        <v>260.94</v>
      </c>
      <c r="F11" s="63">
        <v>7.7490000000000003E-2</v>
      </c>
      <c r="G11" s="52">
        <v>0</v>
      </c>
      <c r="H11" s="133">
        <f t="shared" si="0"/>
        <v>0</v>
      </c>
      <c r="I11" s="134">
        <f t="shared" si="3"/>
        <v>0</v>
      </c>
      <c r="J11" s="137">
        <v>0.318</v>
      </c>
      <c r="K11" s="52">
        <v>0.61</v>
      </c>
      <c r="L11" s="141">
        <f t="shared" si="5"/>
        <v>1.9182389937106918</v>
      </c>
      <c r="M11" s="142">
        <f t="shared" si="6"/>
        <v>7.8012078315941764E-3</v>
      </c>
      <c r="N11" s="145">
        <f t="shared" si="2"/>
        <v>1.9182389937106918</v>
      </c>
    </row>
  </sheetData>
  <autoFilter ref="A2:N11" xr:uid="{2AF838BE-9AC0-4E81-BD20-A1969C41FAEC}">
    <sortState xmlns:xlrd2="http://schemas.microsoft.com/office/spreadsheetml/2017/richdata2" ref="A3:N9">
      <sortCondition ref="A2"/>
    </sortState>
  </autoFilter>
  <mergeCells count="3">
    <mergeCell ref="A1:E1"/>
    <mergeCell ref="J1:M1"/>
    <mergeCell ref="F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Charges Overview</vt:lpstr>
      <vt:lpstr>Surcharge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Mullaney, Michael</dc:creator>
  <cp:lastModifiedBy>Mullaney, Michael</cp:lastModifiedBy>
  <dcterms:created xsi:type="dcterms:W3CDTF">2021-01-14T00:43:06Z</dcterms:created>
  <dcterms:modified xsi:type="dcterms:W3CDTF">2021-06-10T22:04:34Z</dcterms:modified>
</cp:coreProperties>
</file>